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My Documents\OneDrive\GH&amp;A Strategy\Transition from NCM Associates\GHA Website\2016 Web Site Revision\"/>
    </mc:Choice>
  </mc:AlternateContent>
  <bookViews>
    <workbookView xWindow="1920" yWindow="0" windowWidth="15600" windowHeight="11040"/>
  </bookViews>
  <sheets>
    <sheet name="Instructions" sheetId="10" r:id="rId1"/>
    <sheet name="Sample - Gross Planning" sheetId="7" r:id="rId2"/>
    <sheet name="Sample - Org. &amp; Comp. Planning" sheetId="6" r:id="rId3"/>
    <sheet name="Input - Gross Planning" sheetId="8" r:id="rId4"/>
    <sheet name="Input - Org. &amp; Comp. Planning" sheetId="9" r:id="rId5"/>
  </sheets>
  <definedNames>
    <definedName name="_xlnm.Print_Area" localSheetId="3">'Input - Gross Planning'!$A$1:$H$69</definedName>
    <definedName name="_xlnm.Print_Area" localSheetId="0">Instructions!$A$1:$B$26</definedName>
    <definedName name="_xlnm.Print_Area" localSheetId="1">'Sample - Gross Planning'!$A$1:$H$69</definedName>
    <definedName name="_xlnm.Print_Area" localSheetId="2">'Sample - Org. &amp; Comp. Planning'!$A$1:$H$183</definedName>
    <definedName name="_xlnm.Print_Titles" localSheetId="3">'Input - Gross Planning'!$1:$7</definedName>
    <definedName name="_xlnm.Print_Titles" localSheetId="0">Instructions!$1:$1</definedName>
    <definedName name="_xlnm.Print_Titles" localSheetId="1">'Sample - Gross Planning'!$1:$7</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G120" i="9" l="1"/>
  <c r="E120" i="9"/>
  <c r="D120" i="9"/>
  <c r="A3" i="9"/>
  <c r="A98" i="9" s="1"/>
  <c r="A2" i="9"/>
  <c r="G173" i="9"/>
  <c r="E173" i="9"/>
  <c r="D173" i="9"/>
  <c r="C173" i="9"/>
  <c r="F170" i="9"/>
  <c r="G169" i="9"/>
  <c r="G168" i="9"/>
  <c r="E168" i="9"/>
  <c r="E169" i="9" s="1"/>
  <c r="D168" i="9"/>
  <c r="D169" i="9" s="1"/>
  <c r="C168" i="9"/>
  <c r="G167" i="9"/>
  <c r="E167" i="9"/>
  <c r="D167" i="9"/>
  <c r="C167" i="9"/>
  <c r="F167" i="9" s="1"/>
  <c r="F166" i="9"/>
  <c r="F163" i="9"/>
  <c r="C160" i="9"/>
  <c r="F160" i="9" s="1"/>
  <c r="F159" i="9"/>
  <c r="F156" i="9"/>
  <c r="F152" i="9"/>
  <c r="G133" i="9"/>
  <c r="E133" i="9"/>
  <c r="E134" i="9" s="1"/>
  <c r="D133" i="9"/>
  <c r="D134" i="9" s="1"/>
  <c r="C133" i="9"/>
  <c r="C134" i="9" s="1"/>
  <c r="F130" i="9"/>
  <c r="C129" i="9"/>
  <c r="G128" i="9"/>
  <c r="G129" i="9" s="1"/>
  <c r="E128" i="9"/>
  <c r="E129" i="9" s="1"/>
  <c r="D128" i="9"/>
  <c r="D129" i="9" s="1"/>
  <c r="C128" i="9"/>
  <c r="F128" i="9" s="1"/>
  <c r="F129" i="9" s="1"/>
  <c r="G127" i="9"/>
  <c r="E127" i="9"/>
  <c r="D127" i="9"/>
  <c r="C127" i="9"/>
  <c r="F127" i="9" s="1"/>
  <c r="F126" i="9"/>
  <c r="C125" i="9"/>
  <c r="F125" i="9" s="1"/>
  <c r="F123" i="9"/>
  <c r="C121" i="9"/>
  <c r="C120" i="9"/>
  <c r="F120" i="9" s="1"/>
  <c r="F119" i="9"/>
  <c r="F116" i="9"/>
  <c r="E113" i="9"/>
  <c r="D113" i="9"/>
  <c r="C113" i="9"/>
  <c r="F113" i="9" s="1"/>
  <c r="G112" i="9"/>
  <c r="E112" i="9"/>
  <c r="D112" i="9"/>
  <c r="C112" i="9"/>
  <c r="F112" i="9" s="1"/>
  <c r="F111" i="9"/>
  <c r="F108" i="9"/>
  <c r="C105" i="9"/>
  <c r="C106" i="9" s="1"/>
  <c r="C103" i="9" s="1"/>
  <c r="F104" i="9"/>
  <c r="A97" i="9"/>
  <c r="G76" i="9"/>
  <c r="E76" i="9"/>
  <c r="D76" i="9"/>
  <c r="C76" i="9"/>
  <c r="F76" i="9" s="1"/>
  <c r="F73" i="9"/>
  <c r="F72" i="9"/>
  <c r="C70" i="9"/>
  <c r="F68" i="9"/>
  <c r="F67" i="9"/>
  <c r="C65" i="9"/>
  <c r="F65" i="9" s="1"/>
  <c r="F66" i="9" s="1"/>
  <c r="F63" i="9"/>
  <c r="F62" i="9"/>
  <c r="C60" i="9"/>
  <c r="F58" i="9"/>
  <c r="F57" i="9"/>
  <c r="C55" i="9"/>
  <c r="A50" i="9"/>
  <c r="A49" i="9"/>
  <c r="G43" i="9"/>
  <c r="E43" i="9"/>
  <c r="D43" i="9"/>
  <c r="C43" i="9"/>
  <c r="F40" i="9"/>
  <c r="F39" i="9"/>
  <c r="G38" i="9"/>
  <c r="G37" i="9"/>
  <c r="E37" i="9"/>
  <c r="E38" i="9" s="1"/>
  <c r="D37" i="9"/>
  <c r="D38" i="9" s="1"/>
  <c r="C37" i="9"/>
  <c r="F37" i="9" s="1"/>
  <c r="F38" i="9" s="1"/>
  <c r="F35" i="9"/>
  <c r="F34" i="9"/>
  <c r="G32" i="9"/>
  <c r="G33" i="9" s="1"/>
  <c r="E32" i="9"/>
  <c r="E33" i="9" s="1"/>
  <c r="D32" i="9"/>
  <c r="D33" i="9" s="1"/>
  <c r="C32" i="9"/>
  <c r="F30" i="9"/>
  <c r="F29" i="9"/>
  <c r="E27" i="9"/>
  <c r="E28" i="9" s="1"/>
  <c r="D27" i="9"/>
  <c r="D28" i="9" s="1"/>
  <c r="C27" i="9"/>
  <c r="C28" i="9" s="1"/>
  <c r="F25" i="9"/>
  <c r="F24" i="9"/>
  <c r="G22" i="9"/>
  <c r="G23" i="9" s="1"/>
  <c r="C22" i="9"/>
  <c r="C23" i="9" s="1"/>
  <c r="F20" i="9"/>
  <c r="F19" i="9"/>
  <c r="F15" i="9"/>
  <c r="F14" i="9"/>
  <c r="E12" i="9"/>
  <c r="C114" i="9"/>
  <c r="C110" i="9" s="1"/>
  <c r="A145" i="9"/>
  <c r="C71" i="9" l="1"/>
  <c r="F70" i="9"/>
  <c r="F71" i="9" s="1"/>
  <c r="A146" i="9"/>
  <c r="F173" i="9"/>
  <c r="C38" i="9"/>
  <c r="F110" i="9"/>
  <c r="F114" i="9"/>
  <c r="F115" i="9" s="1"/>
  <c r="C107" i="9"/>
  <c r="D178" i="9"/>
  <c r="E178" i="9"/>
  <c r="G178" i="9"/>
  <c r="F27" i="9"/>
  <c r="F28" i="9" s="1"/>
  <c r="F22" i="9"/>
  <c r="F23" i="9" s="1"/>
  <c r="E13" i="9"/>
  <c r="F60" i="9"/>
  <c r="F61" i="9" s="1"/>
  <c r="C61" i="9"/>
  <c r="E154" i="9"/>
  <c r="E155" i="9" s="1"/>
  <c r="G27" i="9"/>
  <c r="G28" i="9" s="1"/>
  <c r="G121" i="9"/>
  <c r="G122" i="9" s="1"/>
  <c r="G113" i="9"/>
  <c r="G105" i="9"/>
  <c r="G106" i="9" s="1"/>
  <c r="G107" i="9" s="1"/>
  <c r="G160" i="9"/>
  <c r="G12" i="9"/>
  <c r="G134" i="9"/>
  <c r="G153" i="9"/>
  <c r="G114" i="9"/>
  <c r="G115" i="9" s="1"/>
  <c r="G17" i="9"/>
  <c r="G18" i="9" s="1"/>
  <c r="C178" i="9"/>
  <c r="F43" i="9"/>
  <c r="F105" i="9"/>
  <c r="F106" i="9" s="1"/>
  <c r="F107" i="9" s="1"/>
  <c r="F133" i="9"/>
  <c r="F134" i="9" s="1"/>
  <c r="F103" i="9"/>
  <c r="D153" i="9"/>
  <c r="D12" i="9"/>
  <c r="D22" i="9"/>
  <c r="D23" i="9" s="1"/>
  <c r="C122" i="9"/>
  <c r="C118" i="9"/>
  <c r="F121" i="9"/>
  <c r="F122" i="9" s="1"/>
  <c r="D160" i="9"/>
  <c r="E22" i="9"/>
  <c r="E23" i="9" s="1"/>
  <c r="D121" i="9"/>
  <c r="D122" i="9" s="1"/>
  <c r="E160" i="9"/>
  <c r="C66" i="9"/>
  <c r="C115" i="9"/>
  <c r="E121" i="9"/>
  <c r="E122" i="9" s="1"/>
  <c r="C154" i="9"/>
  <c r="C169" i="9"/>
  <c r="F168" i="9"/>
  <c r="F169" i="9" s="1"/>
  <c r="D17" i="9"/>
  <c r="D18" i="9" s="1"/>
  <c r="C33" i="9"/>
  <c r="F32" i="9"/>
  <c r="F33" i="9" s="1"/>
  <c r="D105" i="9"/>
  <c r="D106" i="9" s="1"/>
  <c r="C161" i="9"/>
  <c r="E17" i="9"/>
  <c r="E18" i="9" s="1"/>
  <c r="E105" i="9"/>
  <c r="E106" i="9" s="1"/>
  <c r="E107" i="9" s="1"/>
  <c r="D114" i="9"/>
  <c r="D115" i="9" s="1"/>
  <c r="C56" i="9"/>
  <c r="C75" i="9"/>
  <c r="F55" i="9"/>
  <c r="F56" i="9" s="1"/>
  <c r="E114" i="9"/>
  <c r="E115" i="9" s="1"/>
  <c r="E153" i="9"/>
  <c r="C12" i="9"/>
  <c r="C153" i="9"/>
  <c r="F153" i="9" s="1"/>
  <c r="C17" i="9"/>
  <c r="F108" i="6"/>
  <c r="G173" i="6"/>
  <c r="E173" i="6"/>
  <c r="D173" i="6"/>
  <c r="C173" i="6"/>
  <c r="G168" i="6"/>
  <c r="G169" i="6" s="1"/>
  <c r="G167" i="6"/>
  <c r="E168" i="6"/>
  <c r="E169" i="6" s="1"/>
  <c r="E167" i="6"/>
  <c r="D168" i="6"/>
  <c r="D169" i="6" s="1"/>
  <c r="D167" i="6"/>
  <c r="C168" i="6"/>
  <c r="F168" i="6" s="1"/>
  <c r="C167" i="6"/>
  <c r="F167" i="6" s="1"/>
  <c r="F166" i="6"/>
  <c r="F159" i="6"/>
  <c r="F152" i="6"/>
  <c r="F173" i="6" s="1"/>
  <c r="G133" i="6"/>
  <c r="E133" i="6"/>
  <c r="D133" i="6"/>
  <c r="C133" i="6"/>
  <c r="G128" i="6"/>
  <c r="G129" i="6" s="1"/>
  <c r="E128" i="6"/>
  <c r="E129" i="6" s="1"/>
  <c r="D128" i="6"/>
  <c r="D129" i="6" s="1"/>
  <c r="C128" i="6"/>
  <c r="C129" i="6" s="1"/>
  <c r="G127" i="6"/>
  <c r="E127" i="6"/>
  <c r="D127" i="6"/>
  <c r="C127" i="6"/>
  <c r="F127" i="6" s="1"/>
  <c r="G112" i="6"/>
  <c r="E112" i="6"/>
  <c r="D112" i="6"/>
  <c r="C112" i="6"/>
  <c r="F126" i="6"/>
  <c r="F119" i="6"/>
  <c r="F111" i="6"/>
  <c r="F104" i="6"/>
  <c r="G76" i="6"/>
  <c r="E76" i="6"/>
  <c r="D76" i="6"/>
  <c r="D180" i="9" l="1"/>
  <c r="D179" i="9"/>
  <c r="C180" i="9"/>
  <c r="C179" i="9"/>
  <c r="G180" i="9"/>
  <c r="G179" i="9"/>
  <c r="E180" i="9"/>
  <c r="E179" i="9"/>
  <c r="D154" i="9"/>
  <c r="D155" i="9" s="1"/>
  <c r="D161" i="9"/>
  <c r="D162" i="9" s="1"/>
  <c r="F75" i="9"/>
  <c r="F118" i="9"/>
  <c r="F132" i="9" s="1"/>
  <c r="G13" i="9"/>
  <c r="G42" i="9"/>
  <c r="C13" i="9"/>
  <c r="C42" i="9"/>
  <c r="F12" i="9"/>
  <c r="F13" i="9" s="1"/>
  <c r="D42" i="9"/>
  <c r="D13" i="9"/>
  <c r="F178" i="9"/>
  <c r="G154" i="9"/>
  <c r="G155" i="9" s="1"/>
  <c r="E161" i="9"/>
  <c r="E162" i="9" s="1"/>
  <c r="C162" i="9"/>
  <c r="F161" i="9"/>
  <c r="F162" i="9" s="1"/>
  <c r="E42" i="9"/>
  <c r="D107" i="9"/>
  <c r="D103" i="9"/>
  <c r="C132" i="9"/>
  <c r="G161" i="9"/>
  <c r="G162" i="9" s="1"/>
  <c r="F17" i="9"/>
  <c r="F18" i="9" s="1"/>
  <c r="C18" i="9"/>
  <c r="F154" i="9"/>
  <c r="F155" i="9" s="1"/>
  <c r="C155" i="9"/>
  <c r="F128" i="6"/>
  <c r="F133" i="6"/>
  <c r="C125" i="6"/>
  <c r="C76" i="6"/>
  <c r="F76" i="6" s="1"/>
  <c r="C70" i="6"/>
  <c r="F70" i="6" s="1"/>
  <c r="F72" i="6"/>
  <c r="F67" i="6"/>
  <c r="F62" i="6"/>
  <c r="F57" i="6"/>
  <c r="F180" i="9" l="1"/>
  <c r="F179" i="9"/>
  <c r="F42" i="9"/>
  <c r="F125" i="6"/>
  <c r="F129" i="6" s="1"/>
  <c r="F130" i="6"/>
  <c r="C71" i="6"/>
  <c r="F73" i="6"/>
  <c r="F71" i="6"/>
  <c r="F68" i="6"/>
  <c r="C43" i="6"/>
  <c r="C178" i="6" s="1"/>
  <c r="F39" i="6"/>
  <c r="G37" i="6"/>
  <c r="E37" i="6"/>
  <c r="D37" i="6"/>
  <c r="D38" i="6" s="1"/>
  <c r="C37" i="6"/>
  <c r="F37" i="6" s="1"/>
  <c r="F38" i="6" s="1"/>
  <c r="D43" i="6"/>
  <c r="D178" i="6" s="1"/>
  <c r="E43" i="6"/>
  <c r="E178" i="6" s="1"/>
  <c r="G32" i="6"/>
  <c r="E32" i="6"/>
  <c r="D32" i="6"/>
  <c r="C32" i="6"/>
  <c r="F34" i="6"/>
  <c r="F29" i="6"/>
  <c r="F24" i="6"/>
  <c r="F19" i="6"/>
  <c r="F66" i="8"/>
  <c r="F64" i="8"/>
  <c r="F62" i="8"/>
  <c r="F60" i="8"/>
  <c r="G59" i="8"/>
  <c r="E59" i="8"/>
  <c r="D59" i="8"/>
  <c r="C59" i="8"/>
  <c r="F58" i="8"/>
  <c r="F56" i="8"/>
  <c r="G55" i="8"/>
  <c r="E55" i="8"/>
  <c r="D55" i="8"/>
  <c r="C55" i="8"/>
  <c r="F54" i="8"/>
  <c r="F53" i="8"/>
  <c r="F55" i="8" s="1"/>
  <c r="G52" i="8"/>
  <c r="E52" i="8"/>
  <c r="D52" i="8"/>
  <c r="C52" i="8"/>
  <c r="F51" i="8"/>
  <c r="F50" i="8"/>
  <c r="G49" i="8"/>
  <c r="E49" i="8"/>
  <c r="D49" i="8"/>
  <c r="C49" i="8"/>
  <c r="F48" i="8"/>
  <c r="F47" i="8"/>
  <c r="F49" i="8" s="1"/>
  <c r="F45" i="8"/>
  <c r="G41" i="8"/>
  <c r="G63" i="8" s="1"/>
  <c r="E41" i="8"/>
  <c r="E63" i="8" s="1"/>
  <c r="D41" i="8"/>
  <c r="D63" i="8" s="1"/>
  <c r="C41" i="8"/>
  <c r="C63" i="8" s="1"/>
  <c r="G40" i="8"/>
  <c r="E40" i="8"/>
  <c r="D40" i="8"/>
  <c r="C40" i="8"/>
  <c r="F39" i="8"/>
  <c r="F38" i="8"/>
  <c r="F40" i="8" s="1"/>
  <c r="G37" i="8"/>
  <c r="E37" i="8"/>
  <c r="D37" i="8"/>
  <c r="C37" i="8"/>
  <c r="F36" i="8"/>
  <c r="F35" i="8"/>
  <c r="F37" i="8" s="1"/>
  <c r="G34" i="8"/>
  <c r="E34" i="8"/>
  <c r="D34" i="8"/>
  <c r="C34" i="8"/>
  <c r="F33" i="8"/>
  <c r="F32" i="8"/>
  <c r="F34" i="8" s="1"/>
  <c r="G31" i="8"/>
  <c r="E31" i="8"/>
  <c r="D31" i="8"/>
  <c r="C31" i="8"/>
  <c r="F30" i="8"/>
  <c r="F29" i="8"/>
  <c r="G28" i="8"/>
  <c r="E28" i="8"/>
  <c r="D28" i="8"/>
  <c r="C28" i="8"/>
  <c r="F27" i="8"/>
  <c r="F26" i="8"/>
  <c r="F28" i="8" s="1"/>
  <c r="G23" i="8"/>
  <c r="G57" i="8" s="1"/>
  <c r="E23" i="8"/>
  <c r="D23" i="8"/>
  <c r="C23" i="8"/>
  <c r="C61" i="8" s="1"/>
  <c r="G22" i="8"/>
  <c r="E22" i="8"/>
  <c r="D22" i="8"/>
  <c r="C22" i="8"/>
  <c r="F21" i="8"/>
  <c r="F20" i="8"/>
  <c r="F22" i="8" s="1"/>
  <c r="G19" i="8"/>
  <c r="E19" i="8"/>
  <c r="D19" i="8"/>
  <c r="C19" i="8"/>
  <c r="F18" i="8"/>
  <c r="F17" i="8"/>
  <c r="F19" i="8" s="1"/>
  <c r="G16" i="8"/>
  <c r="E16" i="8"/>
  <c r="D16" i="8"/>
  <c r="C16" i="8"/>
  <c r="F15" i="8"/>
  <c r="F14" i="8"/>
  <c r="G13" i="8"/>
  <c r="E13" i="8"/>
  <c r="D13" i="8"/>
  <c r="C13" i="8"/>
  <c r="F12" i="8"/>
  <c r="F11" i="8"/>
  <c r="G10" i="8"/>
  <c r="E10" i="8"/>
  <c r="D10" i="8"/>
  <c r="C10" i="8"/>
  <c r="F9" i="8"/>
  <c r="F8" i="8"/>
  <c r="A3" i="6"/>
  <c r="A2" i="6"/>
  <c r="F66" i="7"/>
  <c r="F64" i="7"/>
  <c r="F62" i="7"/>
  <c r="F60" i="7"/>
  <c r="G59" i="7"/>
  <c r="E59" i="7"/>
  <c r="D59" i="7"/>
  <c r="C59" i="7"/>
  <c r="F58" i="7"/>
  <c r="F56" i="7"/>
  <c r="G55" i="7"/>
  <c r="E55" i="7"/>
  <c r="D55" i="7"/>
  <c r="C55" i="7"/>
  <c r="F54" i="7"/>
  <c r="F53" i="7"/>
  <c r="G52" i="7"/>
  <c r="E52" i="7"/>
  <c r="D52" i="7"/>
  <c r="C52" i="7"/>
  <c r="F51" i="7"/>
  <c r="F50" i="7"/>
  <c r="F52" i="7" s="1"/>
  <c r="G49" i="7"/>
  <c r="E49" i="7"/>
  <c r="D49" i="7"/>
  <c r="C49" i="7"/>
  <c r="F48" i="7"/>
  <c r="F47" i="7"/>
  <c r="F45" i="7"/>
  <c r="G41" i="7"/>
  <c r="G63" i="7" s="1"/>
  <c r="E41" i="7"/>
  <c r="E63" i="7" s="1"/>
  <c r="D41" i="7"/>
  <c r="C41" i="7"/>
  <c r="G40" i="7"/>
  <c r="E40" i="7"/>
  <c r="D40" i="7"/>
  <c r="C40" i="7"/>
  <c r="F39" i="7"/>
  <c r="F38" i="7"/>
  <c r="G37" i="7"/>
  <c r="E37" i="7"/>
  <c r="D37" i="7"/>
  <c r="C37" i="7"/>
  <c r="F36" i="7"/>
  <c r="F35" i="7"/>
  <c r="F37" i="7" s="1"/>
  <c r="G34" i="7"/>
  <c r="E34" i="7"/>
  <c r="D34" i="7"/>
  <c r="C34" i="7"/>
  <c r="F33" i="7"/>
  <c r="F32" i="7"/>
  <c r="G31" i="7"/>
  <c r="E31" i="7"/>
  <c r="D31" i="7"/>
  <c r="C31" i="7"/>
  <c r="F30" i="7"/>
  <c r="F29" i="7"/>
  <c r="G28" i="7"/>
  <c r="E28" i="7"/>
  <c r="D28" i="7"/>
  <c r="C28" i="7"/>
  <c r="F27" i="7"/>
  <c r="F26" i="7"/>
  <c r="G23" i="7"/>
  <c r="G61" i="7" s="1"/>
  <c r="E23" i="7"/>
  <c r="D23" i="7"/>
  <c r="D57" i="7" s="1"/>
  <c r="C23" i="7"/>
  <c r="G22" i="7"/>
  <c r="E22" i="7"/>
  <c r="D22" i="7"/>
  <c r="C22" i="7"/>
  <c r="F21" i="7"/>
  <c r="F20" i="7"/>
  <c r="G19" i="7"/>
  <c r="E19" i="7"/>
  <c r="D19" i="7"/>
  <c r="C19" i="7"/>
  <c r="F18" i="7"/>
  <c r="F17" i="7"/>
  <c r="F19" i="7" s="1"/>
  <c r="G16" i="7"/>
  <c r="E16" i="7"/>
  <c r="D16" i="7"/>
  <c r="C16" i="7"/>
  <c r="F15" i="7"/>
  <c r="F14" i="7"/>
  <c r="F16" i="7" s="1"/>
  <c r="G13" i="7"/>
  <c r="E13" i="7"/>
  <c r="D13" i="7"/>
  <c r="C13" i="7"/>
  <c r="F12" i="7"/>
  <c r="F11" i="7"/>
  <c r="G10" i="7"/>
  <c r="E10" i="7"/>
  <c r="D10" i="7"/>
  <c r="C10" i="7"/>
  <c r="F9" i="7"/>
  <c r="F8" i="7"/>
  <c r="C42" i="8" l="1"/>
  <c r="F10" i="8"/>
  <c r="C57" i="8"/>
  <c r="F52" i="8"/>
  <c r="A97" i="6"/>
  <c r="A49" i="6"/>
  <c r="A145" i="6"/>
  <c r="A50" i="6"/>
  <c r="A146" i="6"/>
  <c r="A98" i="6"/>
  <c r="G113" i="6"/>
  <c r="G105" i="6"/>
  <c r="G106" i="6" s="1"/>
  <c r="G107" i="6" s="1"/>
  <c r="G125" i="6"/>
  <c r="G134" i="6"/>
  <c r="G22" i="6"/>
  <c r="G70" i="6"/>
  <c r="G12" i="6"/>
  <c r="C38" i="6"/>
  <c r="E38" i="6"/>
  <c r="G38" i="6"/>
  <c r="F32" i="6"/>
  <c r="G42" i="8"/>
  <c r="G43" i="8" s="1"/>
  <c r="G24" i="8"/>
  <c r="G61" i="8"/>
  <c r="E42" i="8"/>
  <c r="E44" i="8"/>
  <c r="E46" i="8" s="1"/>
  <c r="E24" i="8"/>
  <c r="D42" i="8"/>
  <c r="D44" i="8"/>
  <c r="D65" i="8" s="1"/>
  <c r="D61" i="8"/>
  <c r="D57" i="8"/>
  <c r="D24" i="8"/>
  <c r="F31" i="8"/>
  <c r="F59" i="8"/>
  <c r="F13" i="8"/>
  <c r="C24" i="8"/>
  <c r="C25" i="8" s="1"/>
  <c r="F23" i="8"/>
  <c r="F57" i="8" s="1"/>
  <c r="F42" i="8"/>
  <c r="F16" i="8"/>
  <c r="D46" i="8"/>
  <c r="E61" i="8"/>
  <c r="C44" i="8"/>
  <c r="E25" i="8"/>
  <c r="C43" i="8"/>
  <c r="E57" i="8"/>
  <c r="F41" i="8"/>
  <c r="D43" i="8"/>
  <c r="G44" i="8"/>
  <c r="G25" i="8"/>
  <c r="E43" i="8"/>
  <c r="F55" i="7"/>
  <c r="F34" i="7"/>
  <c r="F28" i="7"/>
  <c r="C42" i="7"/>
  <c r="C43" i="7" s="1"/>
  <c r="F31" i="7"/>
  <c r="D42" i="7"/>
  <c r="D43" i="7" s="1"/>
  <c r="F40" i="7"/>
  <c r="D63" i="7"/>
  <c r="G42" i="7"/>
  <c r="G43" i="7" s="1"/>
  <c r="G44" i="7"/>
  <c r="G67" i="7" s="1"/>
  <c r="G8" i="6" s="1"/>
  <c r="G165" i="6" s="1"/>
  <c r="F22" i="7"/>
  <c r="E24" i="7"/>
  <c r="E25" i="7" s="1"/>
  <c r="F10" i="7"/>
  <c r="G57" i="7"/>
  <c r="D44" i="7"/>
  <c r="D46" i="7" s="1"/>
  <c r="D61" i="7"/>
  <c r="C24" i="7"/>
  <c r="C25" i="7" s="1"/>
  <c r="C44" i="7"/>
  <c r="C61" i="7"/>
  <c r="C57" i="7"/>
  <c r="D24" i="7"/>
  <c r="D25" i="7" s="1"/>
  <c r="F23" i="7"/>
  <c r="F61" i="7" s="1"/>
  <c r="E42" i="7"/>
  <c r="E43" i="7" s="1"/>
  <c r="E57" i="7"/>
  <c r="E44" i="7"/>
  <c r="F13" i="7"/>
  <c r="F49" i="7"/>
  <c r="F59" i="7"/>
  <c r="E61" i="7"/>
  <c r="C63" i="7"/>
  <c r="G24" i="7"/>
  <c r="G25" i="7" s="1"/>
  <c r="F41" i="7"/>
  <c r="F112" i="6"/>
  <c r="G33" i="6"/>
  <c r="E33" i="6"/>
  <c r="D33" i="6"/>
  <c r="G174" i="6" l="1"/>
  <c r="G27" i="6"/>
  <c r="G42" i="6" s="1"/>
  <c r="G65" i="6"/>
  <c r="G114" i="6"/>
  <c r="G160" i="6"/>
  <c r="G120" i="6"/>
  <c r="G121" i="6"/>
  <c r="G122" i="6" s="1"/>
  <c r="G153" i="6"/>
  <c r="G17" i="6"/>
  <c r="G18" i="6" s="1"/>
  <c r="G60" i="6"/>
  <c r="G71" i="6"/>
  <c r="G66" i="6"/>
  <c r="F40" i="6"/>
  <c r="E67" i="8"/>
  <c r="E8" i="9" s="1"/>
  <c r="E65" i="8"/>
  <c r="E69" i="8"/>
  <c r="D67" i="8"/>
  <c r="D8" i="9" s="1"/>
  <c r="D69" i="8"/>
  <c r="D25" i="8"/>
  <c r="F61" i="8"/>
  <c r="F24" i="8"/>
  <c r="F25" i="8" s="1"/>
  <c r="F44" i="8"/>
  <c r="F65" i="8" s="1"/>
  <c r="C65" i="8"/>
  <c r="C67" i="8"/>
  <c r="C8" i="9" s="1"/>
  <c r="C46" i="8"/>
  <c r="G65" i="8"/>
  <c r="G67" i="8"/>
  <c r="G8" i="9" s="1"/>
  <c r="G46" i="8"/>
  <c r="G69" i="8" s="1"/>
  <c r="G10" i="9" s="1"/>
  <c r="F63" i="8"/>
  <c r="F43" i="8"/>
  <c r="F42" i="7"/>
  <c r="F43" i="7" s="1"/>
  <c r="G65" i="7"/>
  <c r="G69" i="7" s="1"/>
  <c r="G10" i="6" s="1"/>
  <c r="G46" i="7"/>
  <c r="D67" i="7"/>
  <c r="D8" i="6" s="1"/>
  <c r="D65" i="7"/>
  <c r="D69" i="7" s="1"/>
  <c r="D10" i="6" s="1"/>
  <c r="F24" i="7"/>
  <c r="F25" i="7" s="1"/>
  <c r="C65" i="7"/>
  <c r="C46" i="7"/>
  <c r="C67" i="7"/>
  <c r="C8" i="6" s="1"/>
  <c r="C174" i="6" s="1"/>
  <c r="F174" i="6" s="1"/>
  <c r="F44" i="7"/>
  <c r="F57" i="7"/>
  <c r="F63" i="7"/>
  <c r="E65" i="7"/>
  <c r="E46" i="7"/>
  <c r="E67" i="7"/>
  <c r="E8" i="6" s="1"/>
  <c r="E110" i="6" s="1"/>
  <c r="G151" i="6"/>
  <c r="G158" i="6"/>
  <c r="D151" i="6"/>
  <c r="D158" i="6"/>
  <c r="G103" i="6"/>
  <c r="G110" i="6"/>
  <c r="G118" i="6"/>
  <c r="D110" i="6"/>
  <c r="G55" i="6"/>
  <c r="D55" i="6"/>
  <c r="G13" i="6"/>
  <c r="G23" i="6"/>
  <c r="F43" i="6"/>
  <c r="F178" i="6" s="1"/>
  <c r="F14" i="6"/>
  <c r="G41" i="6" l="1"/>
  <c r="G31" i="6"/>
  <c r="G16" i="6"/>
  <c r="G26" i="6"/>
  <c r="G36" i="6"/>
  <c r="G21" i="6"/>
  <c r="G9" i="6"/>
  <c r="G171" i="6"/>
  <c r="G131" i="6"/>
  <c r="G74" i="6"/>
  <c r="G69" i="6"/>
  <c r="E68" i="8"/>
  <c r="E10" i="9"/>
  <c r="F8" i="6"/>
  <c r="F10" i="6" s="1"/>
  <c r="F180" i="6" s="1"/>
  <c r="G182" i="9"/>
  <c r="G164" i="9"/>
  <c r="G117" i="9"/>
  <c r="G74" i="9"/>
  <c r="G59" i="9"/>
  <c r="G157" i="9"/>
  <c r="G136" i="9"/>
  <c r="G109" i="9"/>
  <c r="G69" i="9"/>
  <c r="G176" i="9"/>
  <c r="G131" i="9"/>
  <c r="G64" i="9"/>
  <c r="G124" i="9"/>
  <c r="G171" i="9"/>
  <c r="G21" i="9"/>
  <c r="G36" i="9"/>
  <c r="G31" i="9"/>
  <c r="G16" i="9"/>
  <c r="G26" i="9"/>
  <c r="G41" i="9"/>
  <c r="G45" i="9"/>
  <c r="G64" i="6"/>
  <c r="D68" i="8"/>
  <c r="D10" i="9"/>
  <c r="C151" i="6"/>
  <c r="C120" i="6"/>
  <c r="F120" i="6" s="1"/>
  <c r="C22" i="6"/>
  <c r="F22" i="6" s="1"/>
  <c r="C158" i="6"/>
  <c r="C161" i="6" s="1"/>
  <c r="F161" i="6" s="1"/>
  <c r="C12" i="6"/>
  <c r="C55" i="6"/>
  <c r="C75" i="6" s="1"/>
  <c r="F75" i="6" s="1"/>
  <c r="C160" i="6"/>
  <c r="F160" i="6" s="1"/>
  <c r="C134" i="6"/>
  <c r="C9" i="6"/>
  <c r="F9" i="6" s="1"/>
  <c r="C179" i="6"/>
  <c r="C65" i="6"/>
  <c r="C60" i="6"/>
  <c r="F60" i="6" s="1"/>
  <c r="C113" i="6"/>
  <c r="F113" i="6" s="1"/>
  <c r="C27" i="6"/>
  <c r="F27" i="6" s="1"/>
  <c r="C105" i="6"/>
  <c r="C106" i="6" s="1"/>
  <c r="C103" i="6" s="1"/>
  <c r="C165" i="6"/>
  <c r="C114" i="6"/>
  <c r="C17" i="6"/>
  <c r="F17" i="6" s="1"/>
  <c r="C153" i="6"/>
  <c r="F153" i="6" s="1"/>
  <c r="C121" i="6"/>
  <c r="C158" i="9"/>
  <c r="F158" i="9" s="1"/>
  <c r="C181" i="9"/>
  <c r="C44" i="9"/>
  <c r="C174" i="9"/>
  <c r="F174" i="9" s="1"/>
  <c r="C135" i="9"/>
  <c r="C9" i="9"/>
  <c r="F9" i="9" s="1"/>
  <c r="C175" i="9"/>
  <c r="C77" i="9"/>
  <c r="F77" i="9" s="1"/>
  <c r="C151" i="9"/>
  <c r="C165" i="9"/>
  <c r="F165" i="9" s="1"/>
  <c r="E134" i="6"/>
  <c r="E65" i="6"/>
  <c r="E12" i="6"/>
  <c r="E165" i="6"/>
  <c r="E22" i="6"/>
  <c r="E23" i="6" s="1"/>
  <c r="E118" i="6"/>
  <c r="E17" i="6"/>
  <c r="E18" i="6" s="1"/>
  <c r="E125" i="6"/>
  <c r="E27" i="6"/>
  <c r="E28" i="6" s="1"/>
  <c r="E174" i="6"/>
  <c r="E120" i="6"/>
  <c r="E121" i="6"/>
  <c r="E122" i="6" s="1"/>
  <c r="E179" i="6"/>
  <c r="E114" i="6"/>
  <c r="E160" i="6"/>
  <c r="E113" i="6"/>
  <c r="E153" i="6"/>
  <c r="E70" i="6"/>
  <c r="E105" i="6"/>
  <c r="E106" i="6" s="1"/>
  <c r="E107" i="6" s="1"/>
  <c r="E60" i="6"/>
  <c r="E135" i="9"/>
  <c r="E125" i="9"/>
  <c r="E175" i="9"/>
  <c r="E77" i="9"/>
  <c r="E181" i="9"/>
  <c r="E151" i="9"/>
  <c r="E44" i="9"/>
  <c r="E110" i="9"/>
  <c r="E70" i="9"/>
  <c r="E71" i="9" s="1"/>
  <c r="E55" i="9"/>
  <c r="E174" i="9"/>
  <c r="E118" i="9"/>
  <c r="E103" i="9"/>
  <c r="E132" i="9" s="1"/>
  <c r="E65" i="9"/>
  <c r="E66" i="9" s="1"/>
  <c r="E165" i="9"/>
  <c r="E60" i="9"/>
  <c r="E61" i="9" s="1"/>
  <c r="E158" i="9"/>
  <c r="E9" i="9"/>
  <c r="E55" i="6"/>
  <c r="E56" i="6" s="1"/>
  <c r="G28" i="6"/>
  <c r="D115" i="6"/>
  <c r="E158" i="6"/>
  <c r="E161" i="6" s="1"/>
  <c r="E162" i="6" s="1"/>
  <c r="G175" i="9"/>
  <c r="G181" i="9"/>
  <c r="G77" i="9"/>
  <c r="G118" i="9"/>
  <c r="G135" i="9"/>
  <c r="G44" i="9"/>
  <c r="G174" i="9"/>
  <c r="G55" i="9"/>
  <c r="G158" i="9"/>
  <c r="G103" i="9"/>
  <c r="G60" i="9"/>
  <c r="G61" i="9" s="1"/>
  <c r="G70" i="9"/>
  <c r="G71" i="9" s="1"/>
  <c r="G151" i="9"/>
  <c r="G172" i="9" s="1"/>
  <c r="G125" i="9"/>
  <c r="G65" i="9"/>
  <c r="G66" i="9" s="1"/>
  <c r="G9" i="9"/>
  <c r="G165" i="9"/>
  <c r="G110" i="9"/>
  <c r="E151" i="6"/>
  <c r="E154" i="6" s="1"/>
  <c r="E155" i="6" s="1"/>
  <c r="D179" i="6"/>
  <c r="D12" i="6"/>
  <c r="D22" i="6"/>
  <c r="D23" i="6" s="1"/>
  <c r="D120" i="6"/>
  <c r="D70" i="6"/>
  <c r="D71" i="6" s="1"/>
  <c r="D118" i="6"/>
  <c r="D27" i="6"/>
  <c r="D28" i="6" s="1"/>
  <c r="D113" i="6"/>
  <c r="D65" i="6"/>
  <c r="D66" i="6" s="1"/>
  <c r="D165" i="6"/>
  <c r="D172" i="6" s="1"/>
  <c r="D121" i="6"/>
  <c r="D122" i="6" s="1"/>
  <c r="D174" i="6"/>
  <c r="D17" i="6"/>
  <c r="D18" i="6" s="1"/>
  <c r="D160" i="6"/>
  <c r="D114" i="6"/>
  <c r="D153" i="6"/>
  <c r="D125" i="6"/>
  <c r="D105" i="6"/>
  <c r="D106" i="6" s="1"/>
  <c r="D107" i="6" s="1"/>
  <c r="D60" i="6"/>
  <c r="D134" i="6"/>
  <c r="E103" i="6"/>
  <c r="G164" i="6"/>
  <c r="D60" i="9"/>
  <c r="D61" i="9" s="1"/>
  <c r="D44" i="9"/>
  <c r="D135" i="9"/>
  <c r="D125" i="9"/>
  <c r="D175" i="9"/>
  <c r="D77" i="9"/>
  <c r="D181" i="9"/>
  <c r="D9" i="9"/>
  <c r="D110" i="9"/>
  <c r="D158" i="9"/>
  <c r="D55" i="9"/>
  <c r="D151" i="9"/>
  <c r="D172" i="9" s="1"/>
  <c r="D70" i="9"/>
  <c r="D71" i="9" s="1"/>
  <c r="D118" i="9"/>
  <c r="D65" i="9"/>
  <c r="D66" i="9" s="1"/>
  <c r="D174" i="9"/>
  <c r="D165" i="9"/>
  <c r="D154" i="6"/>
  <c r="D155" i="6" s="1"/>
  <c r="D171" i="6"/>
  <c r="D180" i="6"/>
  <c r="G44" i="6"/>
  <c r="G45" i="6" s="1"/>
  <c r="G154" i="6"/>
  <c r="G155" i="6" s="1"/>
  <c r="G172" i="6"/>
  <c r="G161" i="6"/>
  <c r="G162" i="6" s="1"/>
  <c r="D161" i="6"/>
  <c r="D162" i="6" s="1"/>
  <c r="D131" i="6"/>
  <c r="G109" i="6"/>
  <c r="G132" i="6"/>
  <c r="D69" i="6"/>
  <c r="D64" i="6"/>
  <c r="D56" i="6"/>
  <c r="D75" i="6"/>
  <c r="G56" i="6"/>
  <c r="G75" i="6"/>
  <c r="D21" i="6"/>
  <c r="D41" i="6"/>
  <c r="D36" i="6"/>
  <c r="D26" i="6"/>
  <c r="D16" i="6"/>
  <c r="D31" i="6"/>
  <c r="D9" i="6"/>
  <c r="F46" i="8"/>
  <c r="F67" i="8"/>
  <c r="F8" i="9" s="1"/>
  <c r="F69" i="8"/>
  <c r="G68" i="8"/>
  <c r="C69" i="8"/>
  <c r="G157" i="6"/>
  <c r="E69" i="7"/>
  <c r="G68" i="7"/>
  <c r="D68" i="7"/>
  <c r="C69" i="7"/>
  <c r="C10" i="6" s="1"/>
  <c r="F67" i="7"/>
  <c r="F65" i="7"/>
  <c r="F46" i="7"/>
  <c r="D59" i="6"/>
  <c r="G59" i="6"/>
  <c r="D61" i="6"/>
  <c r="G61" i="6"/>
  <c r="D124" i="6"/>
  <c r="G115" i="6"/>
  <c r="E115" i="6"/>
  <c r="D157" i="6"/>
  <c r="G124" i="6"/>
  <c r="G117" i="6"/>
  <c r="D117" i="6"/>
  <c r="D164" i="6"/>
  <c r="E71" i="6" l="1"/>
  <c r="C64" i="6"/>
  <c r="F64" i="6" s="1"/>
  <c r="C16" i="6"/>
  <c r="C69" i="6"/>
  <c r="F69" i="6" s="1"/>
  <c r="C180" i="6"/>
  <c r="C74" i="6"/>
  <c r="F74" i="6" s="1"/>
  <c r="C21" i="6"/>
  <c r="F21" i="6" s="1"/>
  <c r="C59" i="6"/>
  <c r="C131" i="6"/>
  <c r="F131" i="6" s="1"/>
  <c r="C31" i="6"/>
  <c r="F31" i="6" s="1"/>
  <c r="C26" i="6"/>
  <c r="F26" i="6" s="1"/>
  <c r="C41" i="6"/>
  <c r="F41" i="6" s="1"/>
  <c r="E132" i="6"/>
  <c r="E136" i="6" s="1"/>
  <c r="C109" i="6"/>
  <c r="E68" i="7"/>
  <c r="E10" i="6"/>
  <c r="D75" i="9"/>
  <c r="D78" i="9" s="1"/>
  <c r="D56" i="9"/>
  <c r="E75" i="9"/>
  <c r="E56" i="9"/>
  <c r="C68" i="8"/>
  <c r="C10" i="9"/>
  <c r="E75" i="6"/>
  <c r="F105" i="6"/>
  <c r="F106" i="6" s="1"/>
  <c r="F107" i="6" s="1"/>
  <c r="E172" i="6"/>
  <c r="E175" i="6" s="1"/>
  <c r="D132" i="9"/>
  <c r="D177" i="9" s="1"/>
  <c r="G132" i="9"/>
  <c r="E64" i="6"/>
  <c r="E61" i="6"/>
  <c r="C66" i="6"/>
  <c r="F65" i="6"/>
  <c r="F66" i="6" s="1"/>
  <c r="F68" i="8"/>
  <c r="F10" i="9"/>
  <c r="G75" i="9"/>
  <c r="G56" i="9"/>
  <c r="E13" i="6"/>
  <c r="E42" i="6"/>
  <c r="E44" i="6" s="1"/>
  <c r="C110" i="6"/>
  <c r="F114" i="6"/>
  <c r="C154" i="6"/>
  <c r="F154" i="6" s="1"/>
  <c r="C172" i="6"/>
  <c r="F175" i="9"/>
  <c r="F181" i="9"/>
  <c r="F135" i="9"/>
  <c r="F44" i="9"/>
  <c r="E66" i="6"/>
  <c r="D124" i="9"/>
  <c r="D64" i="9"/>
  <c r="D16" i="9"/>
  <c r="D182" i="9"/>
  <c r="D109" i="9"/>
  <c r="D59" i="9"/>
  <c r="D171" i="9"/>
  <c r="D164" i="9"/>
  <c r="D136" i="9"/>
  <c r="D131" i="9"/>
  <c r="D157" i="9"/>
  <c r="D74" i="9"/>
  <c r="D69" i="9"/>
  <c r="D176" i="9"/>
  <c r="D117" i="9"/>
  <c r="D36" i="9"/>
  <c r="D41" i="9"/>
  <c r="D31" i="9"/>
  <c r="D26" i="9"/>
  <c r="D21" i="9"/>
  <c r="D45" i="9"/>
  <c r="E164" i="9"/>
  <c r="E117" i="9"/>
  <c r="E74" i="9"/>
  <c r="E182" i="9"/>
  <c r="E59" i="9"/>
  <c r="E157" i="9"/>
  <c r="E69" i="9"/>
  <c r="E136" i="9"/>
  <c r="E109" i="9"/>
  <c r="E131" i="9"/>
  <c r="E64" i="9"/>
  <c r="E176" i="9"/>
  <c r="E124" i="9"/>
  <c r="E16" i="9"/>
  <c r="E171" i="9"/>
  <c r="E21" i="9"/>
  <c r="E26" i="9"/>
  <c r="E41" i="9"/>
  <c r="E36" i="9"/>
  <c r="E31" i="9"/>
  <c r="E45" i="9"/>
  <c r="D74" i="6"/>
  <c r="F179" i="6"/>
  <c r="D42" i="6"/>
  <c r="D44" i="6" s="1"/>
  <c r="D45" i="6" s="1"/>
  <c r="D13" i="6"/>
  <c r="C132" i="6"/>
  <c r="C136" i="6" s="1"/>
  <c r="F151" i="9"/>
  <c r="F172" i="9" s="1"/>
  <c r="F177" i="9" s="1"/>
  <c r="C172" i="9"/>
  <c r="C177" i="9" s="1"/>
  <c r="C42" i="6"/>
  <c r="C44" i="6" s="1"/>
  <c r="C45" i="6" s="1"/>
  <c r="F45" i="6" s="1"/>
  <c r="E59" i="6"/>
  <c r="F134" i="6"/>
  <c r="E172" i="9"/>
  <c r="C118" i="6"/>
  <c r="F121" i="6"/>
  <c r="E157" i="6"/>
  <c r="E171" i="6"/>
  <c r="G177" i="6"/>
  <c r="G182" i="6" s="1"/>
  <c r="G175" i="6"/>
  <c r="G176" i="6"/>
  <c r="D176" i="6"/>
  <c r="D175" i="6"/>
  <c r="G135" i="6"/>
  <c r="G136" i="6"/>
  <c r="C56" i="6"/>
  <c r="C77" i="6"/>
  <c r="C68" i="7"/>
  <c r="F69" i="7"/>
  <c r="F68" i="7" s="1"/>
  <c r="F123" i="6"/>
  <c r="C124" i="6"/>
  <c r="F124" i="6" s="1"/>
  <c r="C122" i="6"/>
  <c r="F118" i="6"/>
  <c r="C33" i="6"/>
  <c r="F33" i="6"/>
  <c r="C61" i="6"/>
  <c r="G77" i="6"/>
  <c r="G78" i="6" s="1"/>
  <c r="D77" i="6"/>
  <c r="D78" i="6" s="1"/>
  <c r="C135" i="6"/>
  <c r="C115" i="6"/>
  <c r="C107" i="6"/>
  <c r="F58" i="6"/>
  <c r="E77" i="6"/>
  <c r="E78" i="6" s="1"/>
  <c r="F42" i="6"/>
  <c r="C28" i="6"/>
  <c r="C18" i="6"/>
  <c r="C13" i="6"/>
  <c r="E177" i="6" l="1"/>
  <c r="E181" i="6" s="1"/>
  <c r="F44" i="6"/>
  <c r="C175" i="6"/>
  <c r="C176" i="6"/>
  <c r="F182" i="9"/>
  <c r="F136" i="9"/>
  <c r="F109" i="9"/>
  <c r="F176" i="9"/>
  <c r="C177" i="6"/>
  <c r="E180" i="6"/>
  <c r="E41" i="6"/>
  <c r="E36" i="6"/>
  <c r="E21" i="6"/>
  <c r="E26" i="6"/>
  <c r="E31" i="6"/>
  <c r="E16" i="6"/>
  <c r="E9" i="6"/>
  <c r="E117" i="6"/>
  <c r="E124" i="6"/>
  <c r="E69" i="6"/>
  <c r="F122" i="6"/>
  <c r="E135" i="6"/>
  <c r="E176" i="6"/>
  <c r="E131" i="6"/>
  <c r="C69" i="9"/>
  <c r="F69" i="9" s="1"/>
  <c r="C182" i="9"/>
  <c r="C164" i="9"/>
  <c r="F164" i="9" s="1"/>
  <c r="C157" i="9"/>
  <c r="F157" i="9" s="1"/>
  <c r="C124" i="9"/>
  <c r="F124" i="9" s="1"/>
  <c r="C136" i="9"/>
  <c r="C117" i="9"/>
  <c r="F117" i="9" s="1"/>
  <c r="C176" i="9"/>
  <c r="C59" i="9"/>
  <c r="F59" i="9" s="1"/>
  <c r="C171" i="9"/>
  <c r="F171" i="9" s="1"/>
  <c r="C131" i="9"/>
  <c r="F131" i="9" s="1"/>
  <c r="C21" i="9"/>
  <c r="F21" i="9" s="1"/>
  <c r="C41" i="9"/>
  <c r="F41" i="9" s="1"/>
  <c r="C109" i="9"/>
  <c r="C36" i="9"/>
  <c r="F36" i="9" s="1"/>
  <c r="C31" i="9"/>
  <c r="F31" i="9" s="1"/>
  <c r="C16" i="9"/>
  <c r="F16" i="9" s="1"/>
  <c r="C74" i="9"/>
  <c r="F74" i="9" s="1"/>
  <c r="C26" i="9"/>
  <c r="F26" i="9" s="1"/>
  <c r="C64" i="9"/>
  <c r="F64" i="9" s="1"/>
  <c r="C78" i="9"/>
  <c r="F78" i="9" s="1"/>
  <c r="C45" i="9"/>
  <c r="F45" i="9" s="1"/>
  <c r="E164" i="6"/>
  <c r="E74" i="6"/>
  <c r="E78" i="9"/>
  <c r="E177" i="9"/>
  <c r="G78" i="9"/>
  <c r="G177" i="9"/>
  <c r="E45" i="6"/>
  <c r="E109" i="6"/>
  <c r="E182" i="6"/>
  <c r="G181" i="6"/>
  <c r="F77" i="6"/>
  <c r="C78" i="6"/>
  <c r="F78" i="6" s="1"/>
  <c r="F59" i="6"/>
  <c r="F55" i="6"/>
  <c r="F56" i="6" s="1"/>
  <c r="F61" i="6"/>
  <c r="F63" i="6"/>
  <c r="F18" i="6"/>
  <c r="F20" i="6"/>
  <c r="F103" i="6"/>
  <c r="F15" i="6"/>
  <c r="F12" i="6"/>
  <c r="F13" i="6" s="1"/>
  <c r="F16" i="6"/>
  <c r="F28" i="6"/>
  <c r="F30" i="6"/>
  <c r="C117" i="6"/>
  <c r="F117" i="6" s="1"/>
  <c r="F116" i="6"/>
  <c r="F110" i="6"/>
  <c r="G43" i="6"/>
  <c r="G178" i="6" s="1"/>
  <c r="G179" i="6" l="1"/>
  <c r="G180" i="6"/>
  <c r="F132" i="6"/>
  <c r="F109" i="6"/>
  <c r="F35" i="6"/>
  <c r="C36" i="6"/>
  <c r="F36" i="6" s="1"/>
  <c r="F115" i="6"/>
  <c r="F136" i="6" l="1"/>
  <c r="F135" i="6"/>
  <c r="C23" i="6"/>
  <c r="F25" i="6"/>
  <c r="F23" i="6"/>
  <c r="D103" i="6"/>
  <c r="D109" i="6" l="1"/>
  <c r="D132" i="6"/>
  <c r="D177" i="6" s="1"/>
  <c r="D181" i="6" l="1"/>
  <c r="D182" i="6"/>
  <c r="D136" i="6"/>
  <c r="D135" i="6"/>
  <c r="F170" i="6"/>
  <c r="F175" i="6"/>
  <c r="C169" i="6"/>
  <c r="F165" i="6"/>
  <c r="F169" i="6" s="1"/>
  <c r="C171" i="6"/>
  <c r="F151" i="6"/>
  <c r="F156" i="6"/>
  <c r="F155" i="6" l="1"/>
  <c r="C157" i="6"/>
  <c r="F157" i="6" s="1"/>
  <c r="C181" i="6"/>
  <c r="F158" i="6"/>
  <c r="F172" i="6" s="1"/>
  <c r="C162" i="6"/>
  <c r="F163" i="6"/>
  <c r="C164" i="6"/>
  <c r="F164" i="6" s="1"/>
  <c r="C155" i="6"/>
  <c r="F171" i="6"/>
  <c r="F176" i="6" l="1"/>
  <c r="F177" i="6"/>
  <c r="F162" i="6"/>
  <c r="C182" i="6"/>
  <c r="F181" i="6" l="1"/>
  <c r="F182" i="6"/>
</calcChain>
</file>

<file path=xl/comments1.xml><?xml version="1.0" encoding="utf-8"?>
<comments xmlns="http://schemas.openxmlformats.org/spreadsheetml/2006/main">
  <authors>
    <author>ggh</author>
  </authors>
  <commentList>
    <comment ref="C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D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E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F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G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List>
</comments>
</file>

<file path=xl/comments2.xml><?xml version="1.0" encoding="utf-8"?>
<comments xmlns="http://schemas.openxmlformats.org/spreadsheetml/2006/main">
  <authors>
    <author>ggh</author>
  </authors>
  <commentList>
    <comment ref="C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D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E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F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 ref="G120" authorId="0" shapeId="0">
      <text>
        <r>
          <rPr>
            <b/>
            <sz val="9"/>
            <color indexed="81"/>
            <rFont val="Tahoma"/>
            <family val="2"/>
          </rPr>
          <t>ggh:</t>
        </r>
        <r>
          <rPr>
            <sz val="9"/>
            <color indexed="81"/>
            <rFont val="Tahoma"/>
            <family val="2"/>
          </rPr>
          <t xml:space="preserve">
</t>
        </r>
        <r>
          <rPr>
            <b/>
            <sz val="9"/>
            <color indexed="81"/>
            <rFont val="Tahoma"/>
            <family val="2"/>
          </rPr>
          <t>Assumes That 2/3 of the Customer Interfaces Originate From the Appointment Process and That We Deliver 30%.</t>
        </r>
      </text>
    </comment>
  </commentList>
</comments>
</file>

<file path=xl/sharedStrings.xml><?xml version="1.0" encoding="utf-8"?>
<sst xmlns="http://schemas.openxmlformats.org/spreadsheetml/2006/main" count="511" uniqueCount="155">
  <si>
    <t>Planning Parameter</t>
  </si>
  <si>
    <t>Planning Category Description</t>
  </si>
  <si>
    <r>
      <t>"D"</t>
    </r>
    <r>
      <rPr>
        <b/>
        <sz val="16"/>
        <rFont val="Arial"/>
        <family val="2"/>
      </rPr>
      <t xml:space="preserve"> </t>
    </r>
    <r>
      <rPr>
        <b/>
        <sz val="12"/>
        <rFont val="Arial"/>
        <family val="2"/>
      </rPr>
      <t xml:space="preserve">                          Job                             (Unacceptable)</t>
    </r>
  </si>
  <si>
    <t>a</t>
  </si>
  <si>
    <t>b</t>
  </si>
  <si>
    <t>c</t>
  </si>
  <si>
    <t>d</t>
  </si>
  <si>
    <t>e</t>
  </si>
  <si>
    <t>f</t>
  </si>
  <si>
    <t>g</t>
  </si>
  <si>
    <t>h</t>
  </si>
  <si>
    <t>Sales and Gross Profit</t>
  </si>
  <si>
    <r>
      <t>"C"</t>
    </r>
    <r>
      <rPr>
        <b/>
        <sz val="16"/>
        <rFont val="Arial"/>
        <family val="2"/>
      </rPr>
      <t xml:space="preserve"> </t>
    </r>
    <r>
      <rPr>
        <b/>
        <sz val="12"/>
        <rFont val="Arial"/>
        <family val="2"/>
      </rPr>
      <t xml:space="preserve">                     Job                        (Average)</t>
    </r>
  </si>
  <si>
    <r>
      <t xml:space="preserve">"B" </t>
    </r>
    <r>
      <rPr>
        <b/>
        <sz val="12"/>
        <rFont val="Arial"/>
        <family val="2"/>
      </rPr>
      <t xml:space="preserve">                          Job                                    (Expected)</t>
    </r>
  </si>
  <si>
    <r>
      <t xml:space="preserve">"A" </t>
    </r>
    <r>
      <rPr>
        <b/>
        <sz val="12"/>
        <rFont val="Arial"/>
        <family val="2"/>
      </rPr>
      <t xml:space="preserve">                    Job                       (Superior)</t>
    </r>
  </si>
  <si>
    <t>Organization and Compensation Structure</t>
  </si>
  <si>
    <t>Total "Adjusted" Variable Gross Profit</t>
  </si>
  <si>
    <t>Per Retail Unit (a)</t>
  </si>
  <si>
    <t>Financial Services</t>
  </si>
  <si>
    <t>Sales Personnel</t>
  </si>
  <si>
    <t>Salespersons and Units per Team</t>
  </si>
  <si>
    <t>Units Per Person Per Month</t>
  </si>
  <si>
    <t>Other Direct Personnel</t>
  </si>
  <si>
    <t>Percent of Gross (c)</t>
  </si>
  <si>
    <t>New and Used Vehicle Retail Unit Sales</t>
  </si>
  <si>
    <r>
      <t xml:space="preserve">                                             </t>
    </r>
    <r>
      <rPr>
        <b/>
        <sz val="14"/>
        <color rgb="FF0000FF"/>
        <rFont val="Arial Black"/>
        <family val="2"/>
      </rPr>
      <t xml:space="preserve">                     Monthly</t>
    </r>
  </si>
  <si>
    <t>Income Per Person - Monthly</t>
  </si>
  <si>
    <t>Income Per Person - Annually</t>
  </si>
  <si>
    <t>Adjusted Gross Per Person Per Month</t>
  </si>
  <si>
    <t>Compensation Per Retail Unit (a)</t>
  </si>
  <si>
    <t>Compensation as a Percent of Gross (c)</t>
  </si>
  <si>
    <t>"Adjusted" Total Variable Gross $PVR</t>
  </si>
  <si>
    <t>Prepared by Garry House, May 1, 2013</t>
  </si>
  <si>
    <t>for Variable Operations at XYZ Buick-GMC</t>
  </si>
  <si>
    <t>(Cells with Entries in "Blue" Font Are for Client-Dealer  Input)</t>
  </si>
  <si>
    <t>Average Front $PVR - Conventional New - Franchise Group #1</t>
  </si>
  <si>
    <t>Total Front Gross - Conventional New- Franchise Group #1</t>
  </si>
  <si>
    <t>Average Front $PVR - Conventional New - Franchise Group #2</t>
  </si>
  <si>
    <t>Total Front Gross - Conventional New - Franchise Group #2</t>
  </si>
  <si>
    <t>Conventional Salesperson New Units - Franchise Group #3</t>
  </si>
  <si>
    <t>Average Front $PVR - Conventional New - Franchise Group #3</t>
  </si>
  <si>
    <t>Total Front Gross - Conventional New - Franchise Group #3</t>
  </si>
  <si>
    <t>Total BDC-Referred New Units - All Franchise Groups</t>
  </si>
  <si>
    <t>Average Front $PVR - BDC-Referred (New) - All Franchise Groups</t>
  </si>
  <si>
    <t>Total Front Gross - BDC-Referred (New) - All Franchise Groups</t>
  </si>
  <si>
    <t>Total Special-Fi New Units - All Franchise Groups</t>
  </si>
  <si>
    <t>Average Front $PVR - Special Fi (New) - All Franchise Groups</t>
  </si>
  <si>
    <t>Total Front Gross - Special-Fi (New) - All Franchise Groups</t>
  </si>
  <si>
    <t>Total New Retail Units</t>
  </si>
  <si>
    <t>Total New Retail Front Gross</t>
  </si>
  <si>
    <t>Average New Retail Front $PVR</t>
  </si>
  <si>
    <t>Conventional Salesperson Used Units - CPO - All Franchises</t>
  </si>
  <si>
    <t>Average Front $PVR - Conventional CPO - All Franchises</t>
  </si>
  <si>
    <t>Total Front Gross - Conventional CPO - All Franchises</t>
  </si>
  <si>
    <t>Conventional Salesperson Used Units - Bargain Boulevard</t>
  </si>
  <si>
    <t>Average Front $PVR - Used Bargain Boulevard</t>
  </si>
  <si>
    <t>Total Front Gross - Used Bargain Boulevard</t>
  </si>
  <si>
    <t>Conventional Salesperson Used Units - Other</t>
  </si>
  <si>
    <t>Average Front $PVR - Used Other</t>
  </si>
  <si>
    <t>Total Front Gross - Used Other</t>
  </si>
  <si>
    <t>Total BDC-Referred Used Units - All Categories</t>
  </si>
  <si>
    <t>Average Front $PVR - BDC-Referred (Used) - All Categories</t>
  </si>
  <si>
    <t>Total Front Gross - BDC-Referred (Used) - All Categories</t>
  </si>
  <si>
    <t>Total Special-Finance Used Units</t>
  </si>
  <si>
    <t>Average Front $PVR - Special Finance (Used)</t>
  </si>
  <si>
    <t>Total Front Gross - Special-Finance (Used)</t>
  </si>
  <si>
    <t>Total Used  Retail Units</t>
  </si>
  <si>
    <t>Total Used Retail Front Gross</t>
  </si>
  <si>
    <t>Average Used Retail Front $PVR</t>
  </si>
  <si>
    <t>Total New and Used Retail Units</t>
  </si>
  <si>
    <t>Average New and Used  F&amp;I Net Income $PVR</t>
  </si>
  <si>
    <t>Total New and Used F&amp;I Net Income</t>
  </si>
  <si>
    <t>Total New Commercial &amp; Fleet Unit Sales - All Franchises</t>
  </si>
  <si>
    <t>Average Front $PVR - Commercial/Fleet - All Franchise Groups</t>
  </si>
  <si>
    <t>Total Front Gross - Commercial/Fleet - All Franchise Groups</t>
  </si>
  <si>
    <t>Total Used Vehicle Wholesale Units</t>
  </si>
  <si>
    <t>Average Front $PVR - Used Vehicle Wholesale</t>
  </si>
  <si>
    <t>Total Front Gross (Loss) - Used Vehicle Wholesale</t>
  </si>
  <si>
    <t>Total New Dealer Exchange Units</t>
  </si>
  <si>
    <t>Average Front $PVR - Dealer Exchange</t>
  </si>
  <si>
    <t>Total Front Gross (Loss) - Dealer Exchange</t>
  </si>
  <si>
    <t>Average Factory Incentive Income $PNVR (Net Adds. &amp; Deducts.)</t>
  </si>
  <si>
    <t>Total Factory Incentive Income - New (Net Adds. &amp; Deducts.)</t>
  </si>
  <si>
    <t>Average Factory Incentive Income $PCPOV (Net Adds. &amp; Deducts.)</t>
  </si>
  <si>
    <t>Total Factory Incentive Income - Used (Net Adds. &amp; Deducts.)</t>
  </si>
  <si>
    <t>Average Hard Pack $PNVR (Net Adds. &amp; Deducts.)</t>
  </si>
  <si>
    <t>Total Hard Pack Income - New (Net Adds. &amp; Deducts.)</t>
  </si>
  <si>
    <t>Average Hard Pack $PUVR (Net Adds. &amp; Deducts.)</t>
  </si>
  <si>
    <t>Total Hard Pack Income - Used (Net Adds. &amp; Deducts.)</t>
  </si>
  <si>
    <t>Average Doc. Fee $PVR (Net Adds. &amp; Deducts.)</t>
  </si>
  <si>
    <t>Total Doc. Fee Income - New and Used (Net Adds. &amp; Deducts.)</t>
  </si>
  <si>
    <t>Other Miscellaneous Sales Dept. Gross</t>
  </si>
  <si>
    <t>"Adjusted All-In" Total Variable Gross $PVR</t>
  </si>
  <si>
    <t>Total Management Personnel</t>
  </si>
  <si>
    <t>Conventional Salesperson New Units - Buick</t>
  </si>
  <si>
    <t>Conventional Salesperson New Units - GMC</t>
  </si>
  <si>
    <t>(Input Preparer's Name and Preparation Date)</t>
  </si>
  <si>
    <t>(Input Department Name and Dealership Name)</t>
  </si>
  <si>
    <t>Sales Management</t>
  </si>
  <si>
    <t>Personnel Count</t>
  </si>
  <si>
    <t>General Sales Managers                        Monthly</t>
  </si>
  <si>
    <t>U-V Inventory/Systems Managers         Monthly</t>
  </si>
  <si>
    <t>BDC/Internet Managers                          Monthly</t>
  </si>
  <si>
    <r>
      <rPr>
        <b/>
        <sz val="14"/>
        <color rgb="FF0000FF"/>
        <rFont val="Arial Black"/>
        <family val="2"/>
      </rPr>
      <t>Sales Production Managers                   Monthly</t>
    </r>
  </si>
  <si>
    <t>Per Person Annual</t>
  </si>
  <si>
    <t>Total Financial Services Personnel</t>
  </si>
  <si>
    <t xml:space="preserve">                                                                 Monthly</t>
  </si>
  <si>
    <t>Financial Services Director                  Monthly</t>
  </si>
  <si>
    <t>Primary Finance Producers                  Monthly</t>
  </si>
  <si>
    <t>Special Finance Producers                  Monthly</t>
  </si>
  <si>
    <t>Direct Sales Personnel</t>
  </si>
  <si>
    <t>Sales Team Leaders (Closers)</t>
  </si>
  <si>
    <t>BDC/Internet Personnel</t>
  </si>
  <si>
    <t>Total Sales Personnel</t>
  </si>
  <si>
    <t>Appointments per Representative</t>
  </si>
  <si>
    <t>Units per Salesperson</t>
  </si>
  <si>
    <t>Units per Employee</t>
  </si>
  <si>
    <t>Units per Person</t>
  </si>
  <si>
    <t>Total  - Variable Operations</t>
  </si>
  <si>
    <t>Total Personnel Count</t>
  </si>
  <si>
    <t>Total Other Direct Personnel</t>
  </si>
  <si>
    <t>Porters and Lot Technicians</t>
  </si>
  <si>
    <t>Inventory &amp; Marketing Support</t>
  </si>
  <si>
    <t>General Instructions for this Excel Workbook</t>
  </si>
  <si>
    <t>Instructions for the "Input - Gross Planning"                                                   Excel Worksheet</t>
  </si>
  <si>
    <t>Conventional Salesperson New Units - Franchise Group #1</t>
  </si>
  <si>
    <t>Conventional Salesperson New Units - Franchise Group #2</t>
  </si>
  <si>
    <t>Average Front $PVR - Conventional New - Buick</t>
  </si>
  <si>
    <t>Total Front Gross - Conventional New- Buick</t>
  </si>
  <si>
    <t>Average Front $PVR - Conventional New - GMC</t>
  </si>
  <si>
    <t>Total Front Gross - Conventional New - GMC</t>
  </si>
  <si>
    <t>Input Your Name and the Preparation Date into Excel Row #2.  Input the Department Name and the Dealership Name into Excel Row #3. This information will be automatically filled in, as appropriate, in other workbook cells.</t>
  </si>
  <si>
    <t>We suggest that you save and retain a master copy of this Excel file prior to beginning any input, in the event that, as most of our clients do, you decide to use this application more than one time.</t>
  </si>
  <si>
    <t xml:space="preserve">Next, some important notes about Garry's Excel spreadsheets: Each worksheet is "protected," but not by password. To "unprotect" a worksheet, click on "REVIEW", and then click "Unprotect Sheet." All cells with the content in "blue font" are for your input, and are therefore unlocked. Cells with content in "black font" are formula cells and are locked in the "protected" worksheets. </t>
  </si>
  <si>
    <r>
      <t xml:space="preserve">The </t>
    </r>
    <r>
      <rPr>
        <b/>
        <i/>
        <sz val="12"/>
        <rFont val="Arial Black"/>
        <family val="2"/>
      </rPr>
      <t>"B" Job</t>
    </r>
    <r>
      <rPr>
        <b/>
        <sz val="12"/>
        <rFont val="Arial"/>
        <family val="2"/>
      </rPr>
      <t xml:space="preserve"> or </t>
    </r>
    <r>
      <rPr>
        <b/>
        <i/>
        <sz val="12"/>
        <rFont val="Arial Black"/>
        <family val="2"/>
      </rPr>
      <t>Expected</t>
    </r>
    <r>
      <rPr>
        <b/>
        <sz val="12"/>
        <rFont val="Arial"/>
        <family val="2"/>
      </rPr>
      <t xml:space="preserve"> performance, displayed in Excel Column "E", for most clients typically falls about </t>
    </r>
    <r>
      <rPr>
        <b/>
        <i/>
        <sz val="12"/>
        <rFont val="Arial Black"/>
        <family val="2"/>
      </rPr>
      <t>halfway between "Average" and "Superior."</t>
    </r>
    <r>
      <rPr>
        <b/>
        <sz val="12"/>
        <rFont val="Arial"/>
        <family val="2"/>
      </rPr>
      <t xml:space="preserve"> Maybe this is the </t>
    </r>
    <r>
      <rPr>
        <b/>
        <i/>
        <sz val="12"/>
        <rFont val="Arial Black"/>
        <family val="2"/>
      </rPr>
      <t>Primary Forecast</t>
    </r>
    <r>
      <rPr>
        <b/>
        <sz val="12"/>
        <rFont val="Arial"/>
        <family val="2"/>
      </rPr>
      <t xml:space="preserve"> that was developed by your team. It is definitely achievable…all parties have bought in and are committed, and you have provided the necessary resources. All that's now required is to habitually perform and flawlessly execute your strategies and tactics. This would definitely be categorized as a "Good Job." </t>
    </r>
  </si>
  <si>
    <t>Instructions for the "Input - Org. &amp; Comp.                                                   Planning" Excel Worksheet</t>
  </si>
  <si>
    <t>We next suggest that you review all of the Planning Category Descriptions on the "Sample - Gross Planning" worksheet that you printed. Particularly note that BDC-Referred Units are displayed as a separate line group for both New and Used. Particularly note that Special Finance Units are displayed as a separate line group for both New and Used. Particularly note that there are a total of five separate line groups for retail used vehicles. Particularly note that, beginning at Excel Row #56, we ask you to plan and record all vehicle sales revenue that you normally record in "Net Additions to Income," rather than as "Operating Gross." (We're not suggesting that you "pay on" these items, however, it is required that you recognize these revenue streams when developing your compensation budgets.)</t>
  </si>
  <si>
    <t>Excel Rows #8 through #16 are used to input your planned new vehicle unit sales and $PVRs (by franchise), excluding BDC-Referred Units, Special Finance Units, and Fleet/Commercial Units. Since some of our clients prefer to plan their sales and gross by franchise group (or by passenger cars, SUVs, and Trucks), we have provided three separate sections to accommodate this preference. These descriptor rows are unprotected ("blue font") so that you may label them as you wish.</t>
  </si>
  <si>
    <r>
      <t>Most of our clients then move on to Column "D", which is labeled the</t>
    </r>
    <r>
      <rPr>
        <b/>
        <i/>
        <sz val="12"/>
        <rFont val="Arial Black"/>
        <family val="2"/>
      </rPr>
      <t>"A" Job</t>
    </r>
    <r>
      <rPr>
        <b/>
        <sz val="12"/>
        <rFont val="Arial"/>
        <family val="2"/>
      </rPr>
      <t xml:space="preserve"> or </t>
    </r>
    <r>
      <rPr>
        <b/>
        <i/>
        <sz val="12"/>
        <rFont val="Arial Black"/>
        <family val="2"/>
      </rPr>
      <t>Superior</t>
    </r>
    <r>
      <rPr>
        <b/>
        <sz val="12"/>
        <rFont val="Arial"/>
        <family val="2"/>
      </rPr>
      <t xml:space="preserve"> performance. This is not intended to represent a "one-month experience," but rather an exceptional and consistent level of performance toward which you either have already advanced, or are willing to advance, the necessary resources. Performance at this level is what we might normally refer to as a </t>
    </r>
    <r>
      <rPr>
        <b/>
        <i/>
        <sz val="12"/>
        <rFont val="Arial Black"/>
        <family val="2"/>
      </rPr>
      <t>"stretch goal."</t>
    </r>
    <r>
      <rPr>
        <b/>
        <sz val="12"/>
        <rFont val="Arial"/>
        <family val="2"/>
      </rPr>
      <t xml:space="preserve"> Maybe it takes a little luck! This is the type of performance about which your employees, your manufacturer, your vendors, your advisors, etc. would all exclaim, "Great Job!"</t>
    </r>
  </si>
  <si>
    <t xml:space="preserve">The cells in Excel Rows #8, #9, and #10 will automatically populate as you complete the "Input - Gross Planning" worksheet. </t>
  </si>
  <si>
    <t>Although the four sections of this worksheet are ordered in the manner that most car people look at them, most clients find that it makes most sense to begin their input to the third segment, "Sales Personnel." We recommend that you include Sales Team Leaders (Captains, Closers, etc.) and BDC Representatives in this section. Although they can be used for any category of Sales Personnel, Subsection #2 was designed specifically for the Sales Team Leaders category, and Subsection #3 was designed specifically for the BDC Representative category.</t>
  </si>
  <si>
    <t>Prior to beginning your input into this application, it is very important to remember that this exercise has nothing at all to do with "How You Are Going To Pay," but rather it has everything to do with "What (or How Much) You Are Going to Pay!"</t>
  </si>
  <si>
    <t>Once you are reasonably satisfied with how your "Sales Personnel" staffing and compensation levels look, the next logical (and easiest) step is to move on to the "Financial Services" section, and repeat the process described in Steps 3 - 5 above. If you have administrative personnel directly assigned to the F&amp;I Department, be sure to include them in this section. Please note that the monthly and annual compensation shown in the first two lines of each subsection are "average per-person" amounts.</t>
  </si>
  <si>
    <t xml:space="preserve">Continue your "Sales Personnel" input, as you feel is most appropriate, into Excel Columns "D", "E", and "G". In developing these staffing levels, try to be consistent with the way you personally described the four performance levels to yourself when you completed the "Input - Gross Planning" worksheet. Be sure to save your work!  </t>
  </si>
  <si>
    <t>Garry House &amp; Associates Co.                                                                                                                                                 ghouse@garryhouse.com                                                                                                                                       (561) 744-2627</t>
  </si>
  <si>
    <t>Instructions for the "Input - Gross Planning"                                                   Excel Worksheet (Continued)</t>
  </si>
  <si>
    <t>Instructions for the "Input - Org. &amp; Comp.                                                   Planning" Excel Worksheet (Continued)</t>
  </si>
  <si>
    <t>There are five (5) color-coded worksheet tabs at the bottom of this screen. The worksheets with the "red" tabs are fully-protected and completed samples. Prior to beginning your own work, we strongly suggest that you print (in color) both sample worksheets so you can look at them when you are entering your own dealership data into the worksheets with "yellow" tabs. The "Sample - Gross Planning" worksheet is set up to print to two (2) pages. The "Sample - Org. &amp; Comp. Planning" worksheet is set up to print to four (4) pages. It is further recommended that you print this "Instructions" worksheet.</t>
  </si>
  <si>
    <r>
      <t xml:space="preserve">Now you should be ready to begin your planning input. We suggest that you start with Excel Column "C", labeled "Planning Parameter."  We find that most of our clients today tend to use this column to simulate current performance. It may not be what you want to see, but you consider it to be "acceptable." You will note that the data that you input into Column "C" automatically reappears in Excel Column "F", labeled as a </t>
    </r>
    <r>
      <rPr>
        <b/>
        <i/>
        <sz val="12"/>
        <rFont val="Arial Black"/>
        <family val="2"/>
      </rPr>
      <t>"C" Job</t>
    </r>
    <r>
      <rPr>
        <b/>
        <sz val="12"/>
        <rFont val="Arial Black"/>
        <family val="2"/>
      </rPr>
      <t xml:space="preserve"> </t>
    </r>
    <r>
      <rPr>
        <b/>
        <sz val="12"/>
        <rFont val="Arial"/>
        <family val="2"/>
      </rPr>
      <t xml:space="preserve">or </t>
    </r>
    <r>
      <rPr>
        <b/>
        <i/>
        <sz val="12"/>
        <rFont val="Arial Black"/>
        <family val="2"/>
      </rPr>
      <t>"Average"</t>
    </r>
    <r>
      <rPr>
        <b/>
        <sz val="12"/>
        <rFont val="Arial"/>
        <family val="2"/>
      </rPr>
      <t xml:space="preserve"> performance. Once you have completed all of your input in the "Planning Parameter" Column, review your Total Adjusted Gross Profit number in Excel Row #69, and ask yourself if, in honesty, you really consider that to be </t>
    </r>
    <r>
      <rPr>
        <b/>
        <i/>
        <sz val="12"/>
        <rFont val="Arial Black"/>
        <family val="2"/>
      </rPr>
      <t>"Acceptable" and/or "Average"</t>
    </r>
    <r>
      <rPr>
        <b/>
        <sz val="12"/>
        <rFont val="Arial"/>
        <family val="2"/>
      </rPr>
      <t xml:space="preserve"> performance. If not, go back and adjust up or down, as appropriate. If you answered "Yes", then let's move on.</t>
    </r>
  </si>
  <si>
    <r>
      <t xml:space="preserve">For everyone, the most difficult input section is Excel Column "G", labeled the </t>
    </r>
    <r>
      <rPr>
        <b/>
        <i/>
        <sz val="12"/>
        <rFont val="Arial Black"/>
        <family val="2"/>
      </rPr>
      <t>"D" Job</t>
    </r>
    <r>
      <rPr>
        <b/>
        <sz val="12"/>
        <rFont val="Arial"/>
        <family val="2"/>
      </rPr>
      <t xml:space="preserve"> or </t>
    </r>
    <r>
      <rPr>
        <b/>
        <i/>
        <sz val="12"/>
        <rFont val="Arial Black"/>
        <family val="2"/>
      </rPr>
      <t>Unacceptable</t>
    </r>
    <r>
      <rPr>
        <b/>
        <sz val="12"/>
        <rFont val="Arial"/>
        <family val="2"/>
      </rPr>
      <t xml:space="preserve"> performance. This is the level of performance consistency where, as dealer principals, we begin to get unhappy. We know change is required…maybe revamping processes…maybe headcount reductions...maybe some personnel replacements. But while these challenges are occurring, we need to be very cognizant of our organizational structure and our departmental compensation level. </t>
    </r>
    <r>
      <rPr>
        <b/>
        <i/>
        <sz val="12"/>
        <rFont val="Arial Black"/>
        <family val="2"/>
      </rPr>
      <t>What's it going to cost us until we fix it?</t>
    </r>
  </si>
  <si>
    <r>
      <t xml:space="preserve">Now that you have planned the staffing levels and compensation budgets for all productive personnel categories in the Vehicle Sales Department, it is certainly appropriate to address the two remaining categories to determine the personnel levels and compensation that will be required to </t>
    </r>
    <r>
      <rPr>
        <b/>
        <i/>
        <sz val="12"/>
        <rFont val="Arial Black"/>
        <family val="2"/>
      </rPr>
      <t>support the productive personnel</t>
    </r>
    <r>
      <rPr>
        <b/>
        <sz val="12"/>
        <rFont val="Arial"/>
        <family val="2"/>
      </rPr>
      <t xml:space="preserve">. The first category we'll address is "Sales Management."  </t>
    </r>
  </si>
  <si>
    <r>
      <t>This section has six (6) subsections to accommodate numerous categories of "Sales Management" personnel. The positions included in this section should be</t>
    </r>
    <r>
      <rPr>
        <b/>
        <i/>
        <sz val="12"/>
        <rFont val="Arial Black"/>
        <family val="2"/>
      </rPr>
      <t>100% dedicated to the Vehicle Sales Department</t>
    </r>
    <r>
      <rPr>
        <b/>
        <sz val="12"/>
        <rFont val="Arial"/>
        <family val="2"/>
      </rPr>
      <t>. (Therefore, the Dealer, General Manager, Controller, or Office Manager must not be included, nor any pro-rates thereof.) If you employ a Used Vehicle Buyer whose compensation expense is not 100% liquidated through Used Vehicle Cost of Sale entries, that position and any related "unrecovered compensation" should be included here. Repeat the process described in Steps 3 - 5 above. Please note that the monthly and annual compensation shown in the first two lines of each subsection are "average per-person" amounts.</t>
    </r>
  </si>
  <si>
    <r>
      <t xml:space="preserve">Once you have completed all four sections, you should review the Total Variable Operations Summary in Excel Rows 177 - 182. Should you wish to compare your results to Garry's Compensation Guidelines, go to </t>
    </r>
    <r>
      <rPr>
        <b/>
        <i/>
        <u/>
        <sz val="12"/>
        <color rgb="FF0000FF"/>
        <rFont val="Arial Black"/>
        <family val="2"/>
      </rPr>
      <t>http://garryhouse.com/prod04.htm</t>
    </r>
    <r>
      <rPr>
        <b/>
        <sz val="12"/>
        <rFont val="Arial"/>
        <family val="2"/>
      </rPr>
      <t>. Although we don't minimize the importance of the four category guidelines, the most critical guideline by far is on the</t>
    </r>
    <r>
      <rPr>
        <b/>
        <i/>
        <sz val="12"/>
        <rFont val="Arial Black"/>
        <family val="2"/>
      </rPr>
      <t xml:space="preserve"> "Total" Combined New and Used</t>
    </r>
    <r>
      <rPr>
        <b/>
        <sz val="12"/>
        <rFont val="Arial"/>
        <family val="2"/>
      </rPr>
      <t xml:space="preserve"> Line.</t>
    </r>
  </si>
  <si>
    <r>
      <t xml:space="preserve">Begin by entering the names of each Subsection Category in Excel Column "B", Rows #103, #110, #118, and #125. Then begin your input into the "Planning Parameter" Column for each subsection. Note that, when you input the "Personnel Count," certain other information populates into the "Planning Parameter" Column, and that, when you input the "Per Retail Unit" compensation amount, the remaining information in each subsection of the column is automatically populated. Note also, that all the data in Excel Column "F", the </t>
    </r>
    <r>
      <rPr>
        <b/>
        <i/>
        <sz val="12"/>
        <rFont val="Arial Black"/>
        <family val="2"/>
      </rPr>
      <t>"C" Job</t>
    </r>
    <r>
      <rPr>
        <b/>
        <sz val="12"/>
        <rFont val="Arial"/>
        <family val="2"/>
      </rPr>
      <t xml:space="preserve"> or </t>
    </r>
    <r>
      <rPr>
        <b/>
        <i/>
        <sz val="12"/>
        <rFont val="Arial Black"/>
        <family val="2"/>
      </rPr>
      <t>Average</t>
    </r>
    <r>
      <rPr>
        <b/>
        <sz val="12"/>
        <rFont val="Arial"/>
        <family val="2"/>
      </rPr>
      <t xml:space="preserve"> performance is automatically populated, just as it was for the "Input - Gross Planning" worksheet. </t>
    </r>
  </si>
  <si>
    <r>
      <t>You are now ready to complete the final "Other Direct Personnel" section. This section is used to plan the staffing and compensation for any employees who are</t>
    </r>
    <r>
      <rPr>
        <b/>
        <i/>
        <sz val="12"/>
        <rFont val="Arial Black"/>
        <family val="2"/>
      </rPr>
      <t>100% dedicated to the Vehicle Sales Department</t>
    </r>
    <r>
      <rPr>
        <b/>
        <sz val="12"/>
        <rFont val="Arial"/>
        <family val="2"/>
      </rPr>
      <t xml:space="preserve"> and who are not Sales Personnel, F&amp;I Department Employees, or Sales Department Managers. Repeat the process described in Steps 3 - 5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</si>
</sst>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164" formatCode="&quot;$&quot;#,##0"/>
    <numFmt numFmtId="165" formatCode="0.0%"/>
    <numFmt numFmtId="166" formatCode="&quot;$&quot;#,##0.00"/>
    <numFmt numFmtId="167" formatCode="#,##0.0"/>
    <numFmt numFmtId="168" formatCode="0.0"/>
  </numFmts>
  <fonts count="42" x14ac:knownFonts="1">
    <font>
      <sz val="10"/>
      <name val="Arial"/>
    </font>
    <font>
      <sz val="10"/>
      <name val="Arial"/>
      <family val="2"/>
    </font>
    <font>
      <b/>
      <sz val="12"/>
      <name val="Arial"/>
      <family val="2"/>
    </font>
    <font>
      <sz val="8"/>
      <name val="Arial"/>
      <family val="2"/>
    </font>
    <font>
      <b/>
      <sz val="16"/>
      <name val="Arial"/>
      <family val="2"/>
    </font>
    <font>
      <b/>
      <sz val="16"/>
      <color indexed="12"/>
      <name val="Arial"/>
      <family val="2"/>
    </font>
    <font>
      <b/>
      <sz val="12"/>
      <name val="Arial Black"/>
      <family val="2"/>
    </font>
    <font>
      <b/>
      <sz val="16"/>
      <name val="Arial"/>
      <family val="2"/>
    </font>
    <font>
      <b/>
      <sz val="24"/>
      <color indexed="12"/>
      <name val="Arial Black"/>
      <family val="2"/>
    </font>
    <font>
      <b/>
      <sz val="20"/>
      <name val="Arial"/>
      <family val="2"/>
    </font>
    <font>
      <b/>
      <sz val="13"/>
      <name val="Arial"/>
      <family val="2"/>
    </font>
    <font>
      <b/>
      <sz val="18"/>
      <name val="Arial"/>
      <family val="2"/>
    </font>
    <font>
      <b/>
      <sz val="26"/>
      <name val="Arial"/>
      <family val="2"/>
    </font>
    <font>
      <b/>
      <i/>
      <sz val="14"/>
      <name val="Arial"/>
      <family val="2"/>
    </font>
    <font>
      <b/>
      <sz val="14"/>
      <name val="Arial Black"/>
      <family val="2"/>
    </font>
    <font>
      <b/>
      <sz val="28"/>
      <name val="Arial Black"/>
      <family val="2"/>
    </font>
    <font>
      <b/>
      <sz val="18"/>
      <name val="Arial"/>
      <family val="2"/>
    </font>
    <font>
      <b/>
      <sz val="26"/>
      <name val="Arial"/>
      <family val="2"/>
    </font>
    <font>
      <b/>
      <sz val="13"/>
      <name val="Arial"/>
      <family val="2"/>
    </font>
    <font>
      <b/>
      <sz val="13"/>
      <color rgb="FF0000FF"/>
      <name val="Arial"/>
      <family val="2"/>
    </font>
    <font>
      <b/>
      <sz val="12"/>
      <name val="Arial"/>
      <family val="2"/>
    </font>
    <font>
      <b/>
      <sz val="16"/>
      <color indexed="12"/>
      <name val="Arial"/>
      <family val="2"/>
    </font>
    <font>
      <sz val="9"/>
      <color indexed="81"/>
      <name val="Tahoma"/>
      <family val="2"/>
    </font>
    <font>
      <b/>
      <sz val="9"/>
      <color indexed="81"/>
      <name val="Tahoma"/>
      <family val="2"/>
    </font>
    <font>
      <u/>
      <sz val="10"/>
      <color theme="10"/>
      <name val="Arial"/>
      <family val="2"/>
    </font>
    <font>
      <u/>
      <sz val="10"/>
      <color theme="11"/>
      <name val="Arial"/>
      <family val="2"/>
    </font>
    <font>
      <b/>
      <sz val="14"/>
      <color rgb="FF0000FF"/>
      <name val="Arial Black"/>
      <family val="2"/>
    </font>
    <font>
      <b/>
      <sz val="20"/>
      <color rgb="FF0000FF"/>
      <name val="Arial"/>
      <family val="2"/>
    </font>
    <font>
      <b/>
      <sz val="26"/>
      <name val="Arial Black"/>
      <family val="2"/>
    </font>
    <font>
      <b/>
      <sz val="18"/>
      <color rgb="FFFF0000"/>
      <name val="Arial Black"/>
      <family val="2"/>
    </font>
    <font>
      <b/>
      <sz val="13"/>
      <color rgb="FF0000FF"/>
      <name val="Arial Black"/>
      <family val="2"/>
    </font>
    <font>
      <b/>
      <sz val="12"/>
      <color rgb="FF0000FF"/>
      <name val="Arial"/>
      <family val="2"/>
    </font>
    <font>
      <b/>
      <sz val="16"/>
      <name val="Arial Black"/>
      <family val="2"/>
    </font>
    <font>
      <b/>
      <sz val="13"/>
      <name val="Arial Black"/>
      <family val="2"/>
    </font>
    <font>
      <b/>
      <sz val="24"/>
      <name val="Arial Black"/>
      <family val="2"/>
    </font>
    <font>
      <b/>
      <sz val="17"/>
      <name val="Arial Black"/>
      <family val="2"/>
    </font>
    <font>
      <sz val="22"/>
      <name val="Arial Black"/>
      <family val="2"/>
    </font>
    <font>
      <sz val="18"/>
      <name val="Arial Black"/>
      <family val="2"/>
    </font>
    <font>
      <b/>
      <i/>
      <sz val="12"/>
      <name val="Arial Black"/>
      <family val="2"/>
    </font>
    <font>
      <sz val="16"/>
      <color rgb="FFC00000"/>
      <name val="Arial Black"/>
      <family val="2"/>
    </font>
    <font>
      <sz val="10"/>
      <color rgb="FFC00000"/>
      <name val="Arial"/>
      <family val="2"/>
    </font>
    <font>
      <b/>
      <i/>
      <u/>
      <sz val="12"/>
      <color rgb="FF0000FF"/>
      <name val="Arial Black"/>
      <family val="2"/>
    </font>
  </fonts>
  <fills count="10">
    <fill>
      <patternFill patternType="none"/>
    </fill>
    <fill>
      <patternFill patternType="gray125"/>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s>
  <borders count="4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thick">
        <color auto="1"/>
      </left>
      <right/>
      <top/>
      <bottom/>
      <diagonal/>
    </border>
    <border>
      <left/>
      <right style="medium">
        <color auto="1"/>
      </right>
      <top/>
      <bottom/>
      <diagonal/>
    </border>
    <border>
      <left style="thick">
        <color auto="1"/>
      </left>
      <right style="medium">
        <color auto="1"/>
      </right>
      <top style="medium">
        <color auto="1"/>
      </top>
      <bottom style="medium">
        <color auto="1"/>
      </bottom>
      <diagonal/>
    </border>
    <border>
      <left style="thick">
        <color auto="1"/>
      </left>
      <right style="medium">
        <color auto="1"/>
      </right>
      <top style="thin">
        <color auto="1"/>
      </top>
      <bottom/>
      <diagonal/>
    </border>
    <border>
      <left style="thick">
        <color auto="1"/>
      </left>
      <right/>
      <top style="thin">
        <color auto="1"/>
      </top>
      <bottom style="thin">
        <color auto="1"/>
      </bottom>
      <diagonal/>
    </border>
    <border>
      <left/>
      <right style="medium">
        <color auto="1"/>
      </right>
      <top style="thin">
        <color auto="1"/>
      </top>
      <bottom style="thin">
        <color auto="1"/>
      </bottom>
      <diagonal/>
    </border>
    <border>
      <left/>
      <right/>
      <top/>
      <bottom style="thick">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thick">
        <color auto="1"/>
      </left>
      <right style="medium">
        <color auto="1"/>
      </right>
      <top/>
      <bottom style="medium">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style="medium">
        <color auto="1"/>
      </left>
      <right style="thick">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ck">
        <color auto="1"/>
      </right>
      <top/>
      <bottom style="thick">
        <color auto="1"/>
      </bottom>
      <diagonal/>
    </border>
    <border>
      <left style="thick">
        <color auto="1"/>
      </left>
      <right/>
      <top/>
      <bottom style="thin">
        <color auto="1"/>
      </bottom>
      <diagonal/>
    </border>
    <border>
      <left/>
      <right style="medium">
        <color auto="1"/>
      </right>
      <top/>
      <bottom style="thin">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ck">
        <color auto="1"/>
      </top>
      <bottom style="medium">
        <color auto="1"/>
      </bottom>
      <diagonal/>
    </border>
    <border>
      <left style="thick">
        <color auto="1"/>
      </left>
      <right/>
      <top style="thick">
        <color auto="1"/>
      </top>
      <bottom style="thin">
        <color auto="1"/>
      </bottom>
      <diagonal/>
    </border>
    <border>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thick">
        <color indexed="64"/>
      </left>
      <right style="thick">
        <color indexed="64"/>
      </right>
      <top style="thick">
        <color indexed="64"/>
      </top>
      <bottom style="thick">
        <color indexed="64"/>
      </bottom>
      <diagonal/>
    </border>
    <border>
      <left style="thick">
        <color auto="1"/>
      </left>
      <right/>
      <top style="thin">
        <color auto="1"/>
      </top>
      <bottom style="thick">
        <color auto="1"/>
      </bottom>
      <diagonal/>
    </border>
    <border>
      <left/>
      <right style="medium">
        <color auto="1"/>
      </right>
      <top style="thin">
        <color auto="1"/>
      </top>
      <bottom style="thick">
        <color auto="1"/>
      </bottom>
      <diagonal/>
    </border>
  </borders>
  <cellStyleXfs count="16">
    <xf numFmtId="0" fontId="0" fillId="0" borderId="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24">
    <xf numFmtId="0" fontId="0" fillId="0" borderId="0" xfId="0"/>
    <xf numFmtId="164" fontId="2" fillId="0" borderId="0" xfId="0" applyNumberFormat="1" applyFont="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164" fontId="2" fillId="0" borderId="2" xfId="0" applyNumberFormat="1" applyFont="1" applyFill="1" applyBorder="1" applyAlignment="1" applyProtection="1">
      <alignment horizontal="center" vertical="center" wrapText="1"/>
      <protection hidden="1"/>
    </xf>
    <xf numFmtId="164" fontId="2" fillId="0" borderId="3" xfId="0" applyNumberFormat="1" applyFont="1" applyBorder="1" applyAlignment="1" applyProtection="1">
      <alignment horizontal="center" vertical="center" wrapText="1"/>
      <protection hidden="1"/>
    </xf>
    <xf numFmtId="164" fontId="2" fillId="5" borderId="7" xfId="0" applyNumberFormat="1" applyFont="1" applyFill="1" applyBorder="1" applyAlignment="1" applyProtection="1">
      <alignment horizontal="center" vertical="center" wrapText="1"/>
      <protection hidden="1"/>
    </xf>
    <xf numFmtId="164" fontId="9" fillId="0" borderId="7" xfId="0" quotePrefix="1" applyNumberFormat="1" applyFont="1" applyBorder="1" applyAlignment="1" applyProtection="1">
      <alignment horizontal="center" vertical="center" wrapText="1"/>
      <protection hidden="1"/>
    </xf>
    <xf numFmtId="164" fontId="2" fillId="0" borderId="4" xfId="0" applyNumberFormat="1" applyFont="1" applyBorder="1" applyAlignment="1" applyProtection="1">
      <alignment horizontal="center" vertical="center" wrapText="1"/>
      <protection hidden="1"/>
    </xf>
    <xf numFmtId="164" fontId="16" fillId="2" borderId="8" xfId="0" applyNumberFormat="1"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left" vertical="center" wrapText="1" indent="1"/>
      <protection hidden="1"/>
    </xf>
    <xf numFmtId="3" fontId="7" fillId="2" borderId="6" xfId="0" applyNumberFormat="1" applyFont="1" applyFill="1" applyBorder="1" applyAlignment="1" applyProtection="1">
      <alignment horizontal="center" vertical="center" wrapText="1"/>
      <protection hidden="1"/>
    </xf>
    <xf numFmtId="164" fontId="6" fillId="2" borderId="6" xfId="0" quotePrefix="1" applyNumberFormat="1" applyFont="1" applyFill="1" applyBorder="1" applyAlignment="1" applyProtection="1">
      <alignment horizontal="left" vertical="center" wrapText="1" indent="1"/>
      <protection hidden="1"/>
    </xf>
    <xf numFmtId="164" fontId="4" fillId="2" borderId="6" xfId="0" applyNumberFormat="1" applyFont="1" applyFill="1" applyBorder="1" applyAlignment="1" applyProtection="1">
      <alignment horizontal="center" vertical="center" wrapText="1"/>
      <protection hidden="1"/>
    </xf>
    <xf numFmtId="164" fontId="16" fillId="3" borderId="15" xfId="0" applyNumberFormat="1" applyFont="1" applyFill="1" applyBorder="1" applyAlignment="1" applyProtection="1">
      <alignment horizontal="center" vertical="center" wrapText="1"/>
      <protection hidden="1"/>
    </xf>
    <xf numFmtId="164" fontId="6" fillId="3" borderId="21" xfId="0" applyNumberFormat="1" applyFont="1" applyFill="1" applyBorder="1" applyAlignment="1" applyProtection="1">
      <alignment horizontal="center" vertical="center" wrapText="1"/>
      <protection hidden="1"/>
    </xf>
    <xf numFmtId="164" fontId="10" fillId="3" borderId="21" xfId="0" applyNumberFormat="1" applyFont="1" applyFill="1" applyBorder="1" applyAlignment="1" applyProtection="1">
      <alignment horizontal="center" vertical="center" wrapText="1"/>
      <protection hidden="1"/>
    </xf>
    <xf numFmtId="164" fontId="4" fillId="3" borderId="21" xfId="0" applyNumberFormat="1" applyFont="1" applyFill="1" applyBorder="1" applyAlignment="1" applyProtection="1">
      <alignment horizontal="center" vertical="center" wrapText="1"/>
      <protection hidden="1"/>
    </xf>
    <xf numFmtId="164" fontId="7" fillId="6" borderId="7" xfId="0" applyNumberFormat="1" applyFont="1" applyFill="1" applyBorder="1" applyAlignment="1" applyProtection="1">
      <alignment horizontal="center" vertical="center" wrapText="1"/>
      <protection hidden="1"/>
    </xf>
    <xf numFmtId="164" fontId="10" fillId="5" borderId="9" xfId="0" applyNumberFormat="1" applyFont="1" applyFill="1" applyBorder="1" applyAlignment="1" applyProtection="1">
      <alignment horizontal="center" vertical="center" wrapText="1"/>
      <protection hidden="1"/>
    </xf>
    <xf numFmtId="164" fontId="10" fillId="0" borderId="9" xfId="0" applyNumberFormat="1" applyFont="1" applyFill="1" applyBorder="1" applyAlignment="1" applyProtection="1">
      <alignment horizontal="center" vertical="center" wrapText="1"/>
      <protection hidden="1"/>
    </xf>
    <xf numFmtId="164" fontId="7" fillId="0" borderId="9" xfId="0" applyNumberFormat="1" applyFont="1" applyFill="1" applyBorder="1" applyAlignment="1" applyProtection="1">
      <alignment horizontal="center" vertical="center" wrapText="1"/>
      <protection hidden="1"/>
    </xf>
    <xf numFmtId="164" fontId="2" fillId="0" borderId="4" xfId="0" applyNumberFormat="1" applyFont="1" applyFill="1" applyBorder="1" applyAlignment="1" applyProtection="1">
      <alignment horizontal="center" vertical="center" wrapText="1"/>
      <protection hidden="1"/>
    </xf>
    <xf numFmtId="164" fontId="2" fillId="0" borderId="0" xfId="0" applyNumberFormat="1" applyFont="1" applyFill="1" applyAlignment="1" applyProtection="1">
      <alignment horizontal="center" vertical="center" wrapText="1"/>
      <protection hidden="1"/>
    </xf>
    <xf numFmtId="164" fontId="14" fillId="0" borderId="9" xfId="0" quotePrefix="1" applyNumberFormat="1" applyFont="1" applyFill="1" applyBorder="1" applyAlignment="1" applyProtection="1">
      <alignment horizontal="right" vertical="center" wrapText="1" indent="1"/>
      <protection hidden="1"/>
    </xf>
    <xf numFmtId="164" fontId="13" fillId="0" borderId="6" xfId="0" quotePrefix="1" applyNumberFormat="1" applyFont="1" applyFill="1" applyBorder="1" applyAlignment="1" applyProtection="1">
      <alignment horizontal="right" vertical="center" wrapText="1" indent="2"/>
      <protection hidden="1"/>
    </xf>
    <xf numFmtId="166" fontId="7" fillId="0" borderId="6" xfId="0" applyNumberFormat="1" applyFont="1" applyFill="1" applyBorder="1" applyAlignment="1" applyProtection="1">
      <alignment horizontal="center" vertical="center" wrapText="1"/>
      <protection hidden="1"/>
    </xf>
    <xf numFmtId="164" fontId="13" fillId="0" borderId="19" xfId="0" quotePrefix="1" applyNumberFormat="1" applyFont="1" applyFill="1" applyBorder="1" applyAlignment="1" applyProtection="1">
      <alignment horizontal="right" vertical="center" wrapText="1" indent="2"/>
      <protection hidden="1"/>
    </xf>
    <xf numFmtId="10" fontId="20" fillId="5" borderId="19" xfId="1" applyNumberFormat="1" applyFont="1" applyFill="1" applyBorder="1" applyAlignment="1" applyProtection="1">
      <alignment horizontal="center" vertical="center" wrapText="1"/>
      <protection hidden="1"/>
    </xf>
    <xf numFmtId="10" fontId="20" fillId="0" borderId="19" xfId="1" applyNumberFormat="1" applyFont="1" applyFill="1" applyBorder="1" applyAlignment="1" applyProtection="1">
      <alignment horizontal="center" vertical="center" wrapText="1"/>
      <protection hidden="1"/>
    </xf>
    <xf numFmtId="10" fontId="7" fillId="0" borderId="19" xfId="1" applyNumberFormat="1" applyFont="1" applyFill="1" applyBorder="1" applyAlignment="1" applyProtection="1">
      <alignment horizontal="right" vertical="center" wrapText="1"/>
      <protection hidden="1"/>
    </xf>
    <xf numFmtId="10" fontId="20" fillId="0" borderId="24" xfId="1" applyNumberFormat="1" applyFont="1" applyFill="1" applyBorder="1" applyAlignment="1" applyProtection="1">
      <alignment horizontal="center" vertical="center" wrapText="1"/>
      <protection hidden="1"/>
    </xf>
    <xf numFmtId="164" fontId="10" fillId="7" borderId="6" xfId="0" applyNumberFormat="1" applyFont="1" applyFill="1" applyBorder="1" applyAlignment="1" applyProtection="1">
      <alignment horizontal="center" vertical="center" wrapText="1"/>
      <protection hidden="1"/>
    </xf>
    <xf numFmtId="164" fontId="7" fillId="7" borderId="9" xfId="0" applyNumberFormat="1" applyFont="1" applyFill="1" applyBorder="1" applyAlignment="1" applyProtection="1">
      <alignment horizontal="center" vertical="center" wrapText="1"/>
      <protection hidden="1"/>
    </xf>
    <xf numFmtId="164" fontId="13" fillId="7" borderId="6" xfId="0" quotePrefix="1" applyNumberFormat="1" applyFont="1" applyFill="1" applyBorder="1" applyAlignment="1" applyProtection="1">
      <alignment horizontal="right" vertical="center" wrapText="1" indent="2"/>
      <protection hidden="1"/>
    </xf>
    <xf numFmtId="164" fontId="13" fillId="7" borderId="19" xfId="0" quotePrefix="1" applyNumberFormat="1" applyFont="1" applyFill="1" applyBorder="1" applyAlignment="1" applyProtection="1">
      <alignment horizontal="right" vertical="center" wrapText="1" indent="2"/>
      <protection hidden="1"/>
    </xf>
    <xf numFmtId="164" fontId="2" fillId="0" borderId="25" xfId="0" applyNumberFormat="1" applyFont="1" applyBorder="1" applyAlignment="1" applyProtection="1">
      <alignment horizontal="center" vertical="center" wrapText="1"/>
      <protection hidden="1"/>
    </xf>
    <xf numFmtId="164" fontId="13" fillId="0" borderId="9" xfId="0" quotePrefix="1" applyNumberFormat="1" applyFont="1" applyFill="1" applyBorder="1" applyAlignment="1" applyProtection="1">
      <alignment horizontal="right" vertical="center" wrapText="1" indent="2"/>
      <protection hidden="1"/>
    </xf>
    <xf numFmtId="166" fontId="2" fillId="0" borderId="0" xfId="0" applyNumberFormat="1" applyFont="1" applyFill="1" applyAlignment="1" applyProtection="1">
      <alignment horizontal="center" vertical="center" wrapText="1"/>
      <protection hidden="1"/>
    </xf>
    <xf numFmtId="164" fontId="4" fillId="7" borderId="6" xfId="0" applyNumberFormat="1" applyFont="1" applyFill="1" applyBorder="1" applyAlignment="1" applyProtection="1">
      <alignment horizontal="center" vertical="center" wrapText="1"/>
      <protection hidden="1"/>
    </xf>
    <xf numFmtId="164" fontId="10" fillId="8" borderId="6" xfId="0" applyNumberFormat="1" applyFont="1" applyFill="1" applyBorder="1" applyAlignment="1" applyProtection="1">
      <alignment horizontal="center" vertical="center" wrapText="1"/>
      <protection hidden="1"/>
    </xf>
    <xf numFmtId="164" fontId="4" fillId="8" borderId="6" xfId="0" applyNumberFormat="1" applyFont="1" applyFill="1" applyBorder="1" applyAlignment="1" applyProtection="1">
      <alignment horizontal="center" vertical="center" wrapText="1"/>
      <protection hidden="1"/>
    </xf>
    <xf numFmtId="164" fontId="13" fillId="8" borderId="6" xfId="0" quotePrefix="1" applyNumberFormat="1" applyFont="1" applyFill="1" applyBorder="1" applyAlignment="1" applyProtection="1">
      <alignment horizontal="right" vertical="center" wrapText="1" indent="2"/>
      <protection hidden="1"/>
    </xf>
    <xf numFmtId="164" fontId="13" fillId="8" borderId="19" xfId="0" quotePrefix="1" applyNumberFormat="1" applyFont="1" applyFill="1" applyBorder="1" applyAlignment="1" applyProtection="1">
      <alignment horizontal="right" vertical="center" wrapText="1" indent="2"/>
      <protection hidden="1"/>
    </xf>
    <xf numFmtId="164" fontId="2" fillId="0" borderId="10" xfId="0" applyNumberFormat="1" applyFont="1" applyBorder="1" applyAlignment="1" applyProtection="1">
      <alignment horizontal="center" vertical="center" wrapText="1"/>
      <protection hidden="1"/>
    </xf>
    <xf numFmtId="164" fontId="6" fillId="0" borderId="11" xfId="0" quotePrefix="1" applyNumberFormat="1" applyFont="1" applyBorder="1" applyAlignment="1" applyProtection="1">
      <alignment horizontal="center" vertical="center" wrapText="1"/>
      <protection hidden="1"/>
    </xf>
    <xf numFmtId="38" fontId="2" fillId="0" borderId="11" xfId="0" applyNumberFormat="1" applyFont="1" applyFill="1" applyBorder="1" applyAlignment="1" applyProtection="1">
      <alignment horizontal="center" vertical="center" wrapText="1"/>
      <protection hidden="1"/>
    </xf>
    <xf numFmtId="38" fontId="2" fillId="0" borderId="11" xfId="0" applyNumberFormat="1" applyFont="1" applyBorder="1" applyAlignment="1" applyProtection="1">
      <alignment horizontal="center" vertical="center" wrapText="1"/>
      <protection hidden="1"/>
    </xf>
    <xf numFmtId="164" fontId="2" fillId="0" borderId="5" xfId="0" applyNumberFormat="1" applyFont="1" applyBorder="1" applyAlignment="1" applyProtection="1">
      <alignment horizontal="center" vertical="center" wrapText="1"/>
      <protection hidden="1"/>
    </xf>
    <xf numFmtId="164" fontId="26" fillId="0" borderId="9" xfId="0" quotePrefix="1" applyNumberFormat="1" applyFont="1" applyFill="1" applyBorder="1" applyAlignment="1" applyProtection="1">
      <alignment horizontal="left" vertical="center" wrapText="1" indent="1"/>
      <protection locked="0"/>
    </xf>
    <xf numFmtId="164" fontId="26" fillId="0" borderId="9" xfId="0" applyNumberFormat="1" applyFont="1" applyFill="1" applyBorder="1" applyAlignment="1" applyProtection="1">
      <alignment horizontal="left" vertical="center" wrapText="1" indent="1"/>
      <protection locked="0"/>
    </xf>
    <xf numFmtId="164" fontId="14" fillId="0" borderId="9" xfId="0" quotePrefix="1" applyNumberFormat="1" applyFont="1" applyFill="1" applyBorder="1" applyAlignment="1" applyProtection="1">
      <alignment horizontal="left" vertical="center" wrapText="1" indent="1"/>
      <protection locked="0"/>
    </xf>
    <xf numFmtId="166" fontId="19" fillId="0" borderId="6" xfId="0" applyNumberFormat="1" applyFont="1" applyFill="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hidden="1"/>
    </xf>
    <xf numFmtId="164" fontId="10" fillId="7" borderId="26" xfId="0" applyNumberFormat="1" applyFont="1" applyFill="1" applyBorder="1" applyAlignment="1" applyProtection="1">
      <alignment horizontal="center" vertical="center" wrapText="1"/>
      <protection hidden="1"/>
    </xf>
    <xf numFmtId="164" fontId="7" fillId="7" borderId="26" xfId="0" applyNumberFormat="1" applyFont="1" applyFill="1" applyBorder="1" applyAlignment="1" applyProtection="1">
      <alignment horizontal="center" vertical="center" wrapText="1"/>
      <protection hidden="1"/>
    </xf>
    <xf numFmtId="164" fontId="13" fillId="7" borderId="11" xfId="0" quotePrefix="1" applyNumberFormat="1" applyFont="1" applyFill="1" applyBorder="1" applyAlignment="1" applyProtection="1">
      <alignment horizontal="right" vertical="center" wrapText="1" indent="2"/>
      <protection hidden="1"/>
    </xf>
    <xf numFmtId="164" fontId="2" fillId="0" borderId="27" xfId="0" applyNumberFormat="1" applyFont="1" applyBorder="1" applyAlignment="1" applyProtection="1">
      <alignment horizontal="center" vertical="center" wrapText="1"/>
      <protection hidden="1"/>
    </xf>
    <xf numFmtId="167" fontId="18" fillId="5" borderId="9" xfId="0" applyNumberFormat="1" applyFont="1" applyFill="1" applyBorder="1" applyAlignment="1" applyProtection="1">
      <alignment horizontal="center" vertical="center" wrapText="1"/>
      <protection hidden="1"/>
    </xf>
    <xf numFmtId="167" fontId="18" fillId="0" borderId="9" xfId="0" applyNumberFormat="1" applyFont="1" applyFill="1" applyBorder="1" applyAlignment="1" applyProtection="1">
      <alignment horizontal="center" vertical="center" wrapText="1"/>
      <protection hidden="1"/>
    </xf>
    <xf numFmtId="167" fontId="4" fillId="0" borderId="9" xfId="0" applyNumberFormat="1" applyFont="1" applyFill="1" applyBorder="1" applyAlignment="1" applyProtection="1">
      <alignment horizontal="center" vertical="center" wrapText="1"/>
      <protection hidden="1"/>
    </xf>
    <xf numFmtId="164" fontId="15" fillId="0" borderId="0" xfId="0" applyNumberFormat="1" applyFont="1" applyAlignment="1" applyProtection="1">
      <alignment vertical="center" wrapText="1"/>
      <protection hidden="1"/>
    </xf>
    <xf numFmtId="164" fontId="2" fillId="0" borderId="0" xfId="0" applyNumberFormat="1" applyFont="1" applyFill="1" applyBorder="1" applyAlignment="1" applyProtection="1">
      <alignment horizontal="center" vertical="center" wrapText="1"/>
      <protection hidden="1"/>
    </xf>
    <xf numFmtId="164" fontId="14" fillId="0" borderId="0" xfId="0" quotePrefix="1" applyNumberFormat="1" applyFont="1" applyFill="1" applyBorder="1" applyAlignment="1" applyProtection="1">
      <alignment horizontal="center" vertical="center" wrapText="1"/>
      <protection hidden="1"/>
    </xf>
    <xf numFmtId="164" fontId="13" fillId="0" borderId="0" xfId="0" quotePrefix="1" applyNumberFormat="1" applyFont="1" applyFill="1" applyBorder="1" applyAlignment="1" applyProtection="1">
      <alignment horizontal="right" vertical="center" wrapText="1" indent="2"/>
      <protection hidden="1"/>
    </xf>
    <xf numFmtId="3" fontId="21" fillId="0" borderId="6" xfId="0" applyNumberFormat="1" applyFont="1" applyFill="1" applyBorder="1" applyAlignment="1" applyProtection="1">
      <alignment horizontal="center" vertical="center" wrapText="1"/>
      <protection locked="0"/>
    </xf>
    <xf numFmtId="3" fontId="7" fillId="0" borderId="6" xfId="0" applyNumberFormat="1" applyFont="1" applyFill="1" applyBorder="1" applyAlignment="1" applyProtection="1">
      <alignment horizontal="center" vertical="center" wrapText="1"/>
      <protection hidden="1"/>
    </xf>
    <xf numFmtId="164" fontId="21" fillId="0" borderId="6" xfId="0" applyNumberFormat="1" applyFont="1" applyFill="1" applyBorder="1" applyAlignment="1" applyProtection="1">
      <alignment horizontal="center" vertical="center" wrapText="1"/>
      <protection locked="0"/>
    </xf>
    <xf numFmtId="164" fontId="4" fillId="0" borderId="6" xfId="0" applyNumberFormat="1" applyFont="1" applyFill="1" applyBorder="1" applyAlignment="1" applyProtection="1">
      <alignment horizontal="center" vertical="center" wrapText="1"/>
      <protection hidden="1"/>
    </xf>
    <xf numFmtId="164" fontId="10" fillId="0" borderId="6" xfId="0" applyNumberFormat="1" applyFont="1" applyFill="1" applyBorder="1" applyAlignment="1" applyProtection="1">
      <alignment horizontal="center" vertical="center" wrapText="1"/>
      <protection hidden="1"/>
    </xf>
    <xf numFmtId="164" fontId="18" fillId="0" borderId="6" xfId="0" applyNumberFormat="1" applyFont="1" applyFill="1" applyBorder="1" applyAlignment="1" applyProtection="1">
      <alignment horizontal="center" vertical="center" wrapText="1"/>
      <protection hidden="1"/>
    </xf>
    <xf numFmtId="3" fontId="21" fillId="7" borderId="6" xfId="0" applyNumberFormat="1" applyFont="1" applyFill="1" applyBorder="1" applyAlignment="1" applyProtection="1">
      <alignment horizontal="center" vertical="center" wrapText="1"/>
      <protection locked="0"/>
    </xf>
    <xf numFmtId="3" fontId="7" fillId="7" borderId="6" xfId="0" applyNumberFormat="1" applyFont="1" applyFill="1" applyBorder="1" applyAlignment="1" applyProtection="1">
      <alignment horizontal="center" vertical="center" wrapText="1"/>
      <protection hidden="1"/>
    </xf>
    <xf numFmtId="164" fontId="21" fillId="7" borderId="6" xfId="0" applyNumberFormat="1" applyFont="1" applyFill="1" applyBorder="1" applyAlignment="1" applyProtection="1">
      <alignment horizontal="center" vertical="center" wrapText="1"/>
      <protection locked="0"/>
    </xf>
    <xf numFmtId="164" fontId="18" fillId="7" borderId="6" xfId="0" applyNumberFormat="1" applyFont="1" applyFill="1" applyBorder="1" applyAlignment="1" applyProtection="1">
      <alignment horizontal="center" vertical="center" wrapText="1"/>
      <protection hidden="1"/>
    </xf>
    <xf numFmtId="164" fontId="20" fillId="0" borderId="4" xfId="0" applyNumberFormat="1" applyFont="1" applyFill="1" applyBorder="1" applyAlignment="1" applyProtection="1">
      <alignment horizontal="center" vertical="center" wrapText="1"/>
      <protection hidden="1"/>
    </xf>
    <xf numFmtId="164" fontId="20" fillId="0" borderId="0" xfId="0" applyNumberFormat="1" applyFont="1" applyFill="1" applyAlignment="1" applyProtection="1">
      <alignment horizontal="center" vertical="center" wrapText="1"/>
      <protection hidden="1"/>
    </xf>
    <xf numFmtId="0" fontId="4" fillId="9" borderId="6" xfId="0" applyNumberFormat="1" applyFont="1" applyFill="1" applyBorder="1" applyAlignment="1" applyProtection="1">
      <alignment horizontal="center" vertical="center" wrapText="1"/>
      <protection hidden="1"/>
    </xf>
    <xf numFmtId="164" fontId="10" fillId="7" borderId="9" xfId="0" applyNumberFormat="1" applyFont="1" applyFill="1" applyBorder="1" applyAlignment="1" applyProtection="1">
      <alignment horizontal="center" vertical="center" wrapText="1"/>
      <protection hidden="1"/>
    </xf>
    <xf numFmtId="164" fontId="4" fillId="9" borderId="6" xfId="0" applyNumberFormat="1" applyFont="1" applyFill="1" applyBorder="1" applyAlignment="1" applyProtection="1">
      <alignment horizontal="center" vertical="center" wrapText="1"/>
      <protection hidden="1"/>
    </xf>
    <xf numFmtId="6" fontId="21" fillId="0" borderId="6" xfId="0" applyNumberFormat="1" applyFont="1" applyFill="1" applyBorder="1" applyAlignment="1" applyProtection="1">
      <alignment horizontal="center" vertical="center" wrapText="1"/>
      <protection locked="0"/>
    </xf>
    <xf numFmtId="6" fontId="4" fillId="0" borderId="6" xfId="0" applyNumberFormat="1" applyFont="1" applyFill="1" applyBorder="1" applyAlignment="1" applyProtection="1">
      <alignment horizontal="center" vertical="center" wrapText="1"/>
      <protection hidden="1"/>
    </xf>
    <xf numFmtId="6" fontId="21" fillId="7" borderId="6" xfId="0" applyNumberFormat="1" applyFont="1" applyFill="1" applyBorder="1" applyAlignment="1" applyProtection="1">
      <alignment horizontal="center" vertical="center" wrapText="1"/>
      <protection locked="0"/>
    </xf>
    <xf numFmtId="6" fontId="4" fillId="7" borderId="6" xfId="0" applyNumberFormat="1" applyFont="1" applyFill="1" applyBorder="1" applyAlignment="1" applyProtection="1">
      <alignment horizontal="center" vertical="center" wrapText="1"/>
      <protection hidden="1"/>
    </xf>
    <xf numFmtId="164" fontId="16" fillId="3" borderId="10" xfId="0" applyNumberFormat="1" applyFont="1" applyFill="1" applyBorder="1" applyAlignment="1" applyProtection="1">
      <alignment horizontal="center" vertical="center" wrapText="1"/>
      <protection hidden="1"/>
    </xf>
    <xf numFmtId="164" fontId="6" fillId="3" borderId="11" xfId="0" applyNumberFormat="1" applyFont="1" applyFill="1" applyBorder="1" applyAlignment="1" applyProtection="1">
      <alignment horizontal="center" vertical="center" wrapText="1"/>
      <protection hidden="1"/>
    </xf>
    <xf numFmtId="164" fontId="10" fillId="3" borderId="11" xfId="0" applyNumberFormat="1" applyFont="1" applyFill="1" applyBorder="1" applyAlignment="1" applyProtection="1">
      <alignment horizontal="center" vertical="center" wrapText="1"/>
      <protection hidden="1"/>
    </xf>
    <xf numFmtId="164" fontId="27" fillId="0" borderId="0" xfId="0" quotePrefix="1" applyNumberFormat="1" applyFont="1" applyAlignment="1" applyProtection="1">
      <alignment vertical="center" wrapText="1"/>
      <protection hidden="1"/>
    </xf>
    <xf numFmtId="164" fontId="8" fillId="0" borderId="0" xfId="0" quotePrefix="1" applyNumberFormat="1" applyFont="1" applyBorder="1" applyAlignment="1" applyProtection="1">
      <alignment vertical="center" wrapText="1"/>
      <protection hidden="1"/>
    </xf>
    <xf numFmtId="164" fontId="8" fillId="0" borderId="18" xfId="0" quotePrefix="1" applyNumberFormat="1" applyFont="1" applyBorder="1" applyAlignment="1" applyProtection="1">
      <alignment horizontal="center" vertical="center" wrapText="1"/>
      <protection hidden="1"/>
    </xf>
    <xf numFmtId="3" fontId="4" fillId="9" borderId="6" xfId="0" applyNumberFormat="1" applyFont="1" applyFill="1" applyBorder="1" applyAlignment="1" applyProtection="1">
      <alignment horizontal="center" vertical="center" wrapText="1"/>
      <protection hidden="1"/>
    </xf>
    <xf numFmtId="164" fontId="18" fillId="9" borderId="6" xfId="0" applyNumberFormat="1" applyFont="1" applyFill="1" applyBorder="1" applyAlignment="1" applyProtection="1">
      <alignment horizontal="center" vertical="center" wrapText="1"/>
      <protection hidden="1"/>
    </xf>
    <xf numFmtId="3" fontId="4" fillId="0" borderId="6" xfId="0" applyNumberFormat="1" applyFont="1" applyFill="1" applyBorder="1" applyAlignment="1" applyProtection="1">
      <alignment horizontal="center" vertical="center" wrapText="1"/>
      <protection hidden="1"/>
    </xf>
    <xf numFmtId="3" fontId="4" fillId="2" borderId="6" xfId="0" applyNumberFormat="1" applyFont="1" applyFill="1" applyBorder="1" applyAlignment="1" applyProtection="1">
      <alignment horizontal="center" vertical="center" wrapText="1"/>
      <protection hidden="1"/>
    </xf>
    <xf numFmtId="6" fontId="4" fillId="2" borderId="6" xfId="0" applyNumberFormat="1" applyFont="1" applyFill="1" applyBorder="1" applyAlignment="1" applyProtection="1">
      <alignment horizontal="center" vertical="center" wrapText="1"/>
      <protection hidden="1"/>
    </xf>
    <xf numFmtId="164" fontId="2" fillId="5" borderId="32" xfId="0" applyNumberFormat="1" applyFont="1" applyFill="1" applyBorder="1" applyAlignment="1" applyProtection="1">
      <alignment horizontal="center" vertical="center" wrapText="1"/>
      <protection hidden="1"/>
    </xf>
    <xf numFmtId="164" fontId="9" fillId="0" borderId="32" xfId="0" quotePrefix="1" applyNumberFormat="1" applyFont="1" applyBorder="1" applyAlignment="1" applyProtection="1">
      <alignment horizontal="center" vertical="center" wrapText="1"/>
      <protection hidden="1"/>
    </xf>
    <xf numFmtId="164" fontId="5" fillId="5" borderId="33" xfId="0" applyNumberFormat="1" applyFont="1" applyFill="1" applyBorder="1" applyAlignment="1" applyProtection="1">
      <alignment horizontal="center" vertical="center" wrapText="1"/>
      <protection hidden="1"/>
    </xf>
    <xf numFmtId="164" fontId="7" fillId="6" borderId="33" xfId="0" applyNumberFormat="1" applyFont="1" applyFill="1" applyBorder="1" applyAlignment="1" applyProtection="1">
      <alignment horizontal="center" vertical="center" wrapText="1"/>
      <protection hidden="1"/>
    </xf>
    <xf numFmtId="167" fontId="30" fillId="5" borderId="6" xfId="1" applyNumberFormat="1" applyFont="1" applyFill="1" applyBorder="1" applyAlignment="1" applyProtection="1">
      <alignment horizontal="center" vertical="center" wrapText="1"/>
      <protection locked="0"/>
    </xf>
    <xf numFmtId="164" fontId="5" fillId="5" borderId="36" xfId="0" applyNumberFormat="1" applyFont="1" applyFill="1" applyBorder="1" applyAlignment="1" applyProtection="1">
      <alignment horizontal="center" vertical="center" wrapText="1"/>
      <protection hidden="1"/>
    </xf>
    <xf numFmtId="164" fontId="7" fillId="6" borderId="36" xfId="0" applyNumberFormat="1" applyFont="1" applyFill="1" applyBorder="1" applyAlignment="1" applyProtection="1">
      <alignment horizontal="center" vertical="center" wrapText="1"/>
      <protection hidden="1"/>
    </xf>
    <xf numFmtId="167" fontId="30" fillId="0" borderId="9" xfId="1" applyNumberFormat="1" applyFont="1" applyFill="1" applyBorder="1" applyAlignment="1" applyProtection="1">
      <alignment horizontal="center" vertical="center" wrapText="1"/>
      <protection locked="0"/>
    </xf>
    <xf numFmtId="168" fontId="32" fillId="7" borderId="9" xfId="1" applyNumberFormat="1" applyFont="1" applyFill="1" applyBorder="1" applyAlignment="1" applyProtection="1">
      <alignment horizontal="center" vertical="center" wrapText="1"/>
      <protection hidden="1"/>
    </xf>
    <xf numFmtId="10" fontId="32" fillId="7" borderId="11" xfId="1" applyNumberFormat="1" applyFont="1" applyFill="1" applyBorder="1" applyAlignment="1" applyProtection="1">
      <alignment horizontal="right" vertical="center" wrapText="1"/>
      <protection hidden="1"/>
    </xf>
    <xf numFmtId="168" fontId="32" fillId="7" borderId="6" xfId="1" applyNumberFormat="1" applyFont="1" applyFill="1" applyBorder="1" applyAlignment="1" applyProtection="1">
      <alignment horizontal="center" vertical="center" wrapText="1"/>
      <protection hidden="1"/>
    </xf>
    <xf numFmtId="166" fontId="10" fillId="7" borderId="21" xfId="0" applyNumberFormat="1" applyFont="1" applyFill="1" applyBorder="1" applyAlignment="1" applyProtection="1">
      <alignment horizontal="center" vertical="center" wrapText="1"/>
      <protection hidden="1"/>
    </xf>
    <xf numFmtId="166" fontId="7" fillId="7" borderId="21" xfId="0" applyNumberFormat="1" applyFont="1" applyFill="1" applyBorder="1" applyAlignment="1" applyProtection="1">
      <alignment horizontal="center" vertical="center" wrapText="1"/>
      <protection hidden="1"/>
    </xf>
    <xf numFmtId="10" fontId="32" fillId="7" borderId="11" xfId="1" applyNumberFormat="1" applyFont="1" applyFill="1" applyBorder="1" applyAlignment="1" applyProtection="1">
      <alignment horizontal="center" vertical="center" wrapText="1"/>
      <protection hidden="1"/>
    </xf>
    <xf numFmtId="8" fontId="10" fillId="7" borderId="6" xfId="0" applyNumberFormat="1" applyFont="1" applyFill="1" applyBorder="1" applyAlignment="1" applyProtection="1">
      <alignment horizontal="center" vertical="center" wrapText="1"/>
      <protection hidden="1"/>
    </xf>
    <xf numFmtId="8" fontId="7" fillId="7" borderId="6" xfId="0" applyNumberFormat="1" applyFont="1" applyFill="1" applyBorder="1" applyAlignment="1" applyProtection="1">
      <alignment horizontal="center" vertical="center" wrapText="1"/>
      <protection hidden="1"/>
    </xf>
    <xf numFmtId="4" fontId="18" fillId="5" borderId="9" xfId="0" applyNumberFormat="1" applyFont="1" applyFill="1" applyBorder="1" applyAlignment="1" applyProtection="1">
      <alignment horizontal="center" vertical="center" wrapText="1"/>
      <protection hidden="1"/>
    </xf>
    <xf numFmtId="4" fontId="18" fillId="0" borderId="9" xfId="0" applyNumberFormat="1" applyFont="1" applyFill="1" applyBorder="1" applyAlignment="1" applyProtection="1">
      <alignment horizontal="center" vertical="center" wrapText="1"/>
      <protection hidden="1"/>
    </xf>
    <xf numFmtId="4" fontId="32" fillId="0" borderId="9" xfId="0" applyNumberFormat="1" applyFont="1" applyFill="1" applyBorder="1" applyAlignment="1" applyProtection="1">
      <alignment horizontal="center" vertical="center" wrapText="1"/>
      <protection hidden="1"/>
    </xf>
    <xf numFmtId="167" fontId="33" fillId="0" borderId="9" xfId="0" applyNumberFormat="1" applyFont="1" applyFill="1" applyBorder="1" applyAlignment="1" applyProtection="1">
      <alignment horizontal="center" vertical="center" wrapText="1"/>
      <protection hidden="1"/>
    </xf>
    <xf numFmtId="167" fontId="32" fillId="0" borderId="9" xfId="0" applyNumberFormat="1" applyFont="1" applyFill="1" applyBorder="1" applyAlignment="1" applyProtection="1">
      <alignment horizontal="center" vertical="center" wrapText="1"/>
      <protection hidden="1"/>
    </xf>
    <xf numFmtId="167" fontId="10" fillId="7" borderId="6" xfId="0" applyNumberFormat="1" applyFont="1" applyFill="1" applyBorder="1" applyAlignment="1" applyProtection="1">
      <alignment horizontal="center" vertical="center" wrapText="1"/>
      <protection hidden="1"/>
    </xf>
    <xf numFmtId="166" fontId="10" fillId="7" borderId="6" xfId="0" applyNumberFormat="1" applyFont="1" applyFill="1" applyBorder="1" applyAlignment="1" applyProtection="1">
      <alignment horizontal="center" vertical="center" wrapText="1"/>
      <protection hidden="1"/>
    </xf>
    <xf numFmtId="167" fontId="4" fillId="7" borderId="6" xfId="0" applyNumberFormat="1" applyFont="1" applyFill="1" applyBorder="1" applyAlignment="1" applyProtection="1">
      <alignment horizontal="center" vertical="center" wrapText="1"/>
      <protection hidden="1"/>
    </xf>
    <xf numFmtId="10" fontId="32" fillId="7" borderId="19" xfId="1" applyNumberFormat="1" applyFont="1" applyFill="1" applyBorder="1" applyAlignment="1" applyProtection="1">
      <alignment horizontal="center" vertical="center" wrapText="1"/>
      <protection hidden="1"/>
    </xf>
    <xf numFmtId="167" fontId="32" fillId="8" borderId="6" xfId="0" applyNumberFormat="1" applyFont="1" applyFill="1" applyBorder="1" applyAlignment="1" applyProtection="1">
      <alignment horizontal="center" vertical="center" wrapText="1"/>
      <protection hidden="1"/>
    </xf>
    <xf numFmtId="40" fontId="14" fillId="8" borderId="6" xfId="0" applyNumberFormat="1" applyFont="1" applyFill="1" applyBorder="1" applyAlignment="1" applyProtection="1">
      <alignment horizontal="center" vertical="center" wrapText="1"/>
      <protection hidden="1"/>
    </xf>
    <xf numFmtId="6" fontId="33" fillId="8" borderId="6" xfId="0" applyNumberFormat="1" applyFont="1" applyFill="1" applyBorder="1" applyAlignment="1" applyProtection="1">
      <alignment horizontal="center" vertical="center" wrapText="1"/>
      <protection hidden="1"/>
    </xf>
    <xf numFmtId="164" fontId="33" fillId="8" borderId="6" xfId="0" applyNumberFormat="1" applyFont="1" applyFill="1" applyBorder="1" applyAlignment="1" applyProtection="1">
      <alignment horizontal="center" vertical="center" wrapText="1"/>
      <protection hidden="1"/>
    </xf>
    <xf numFmtId="165" fontId="32" fillId="8" borderId="19" xfId="1" applyNumberFormat="1" applyFont="1" applyFill="1" applyBorder="1" applyAlignment="1" applyProtection="1">
      <alignment horizontal="center" vertical="center" wrapText="1"/>
      <protection hidden="1"/>
    </xf>
    <xf numFmtId="3" fontId="4" fillId="5" borderId="6" xfId="0" applyNumberFormat="1" applyFont="1" applyFill="1" applyBorder="1" applyAlignment="1" applyProtection="1">
      <alignment horizontal="center" vertical="center" wrapText="1"/>
      <protection hidden="1"/>
    </xf>
    <xf numFmtId="164" fontId="4" fillId="5" borderId="6" xfId="0" applyNumberFormat="1" applyFont="1" applyFill="1" applyBorder="1" applyAlignment="1" applyProtection="1">
      <alignment horizontal="center" vertical="center" wrapText="1"/>
      <protection hidden="1"/>
    </xf>
    <xf numFmtId="167" fontId="32" fillId="0" borderId="9" xfId="1" applyNumberFormat="1" applyFont="1" applyFill="1" applyBorder="1" applyAlignment="1" applyProtection="1">
      <alignment horizontal="center" vertical="center" wrapText="1"/>
      <protection hidden="1"/>
    </xf>
    <xf numFmtId="167" fontId="33" fillId="5" borderId="9" xfId="0" applyNumberFormat="1" applyFont="1" applyFill="1" applyBorder="1" applyAlignment="1" applyProtection="1">
      <alignment horizontal="center" vertical="center" wrapText="1"/>
      <protection hidden="1"/>
    </xf>
    <xf numFmtId="164" fontId="14" fillId="7" borderId="26" xfId="0" applyNumberFormat="1" applyFont="1" applyFill="1" applyBorder="1" applyAlignment="1" applyProtection="1">
      <alignment horizontal="center" vertical="center" wrapText="1"/>
      <protection hidden="1"/>
    </xf>
    <xf numFmtId="164" fontId="14" fillId="7" borderId="6" xfId="0" applyNumberFormat="1" applyFont="1" applyFill="1" applyBorder="1" applyAlignment="1" applyProtection="1">
      <alignment horizontal="center" vertical="center" wrapText="1"/>
      <protection hidden="1"/>
    </xf>
    <xf numFmtId="164" fontId="35" fillId="8" borderId="6" xfId="0" applyNumberFormat="1" applyFont="1" applyFill="1" applyBorder="1" applyAlignment="1" applyProtection="1">
      <alignment horizontal="center" vertical="center" wrapText="1"/>
      <protection hidden="1"/>
    </xf>
    <xf numFmtId="166" fontId="19" fillId="5" borderId="6" xfId="0" applyNumberFormat="1" applyFont="1" applyFill="1" applyBorder="1" applyAlignment="1" applyProtection="1">
      <alignment horizontal="center" vertical="center" wrapText="1"/>
      <protection locked="0"/>
    </xf>
    <xf numFmtId="166" fontId="18" fillId="0" borderId="6" xfId="0" applyNumberFormat="1" applyFont="1" applyFill="1" applyBorder="1" applyAlignment="1" applyProtection="1">
      <alignment horizontal="center" vertical="center" wrapText="1"/>
      <protection hidden="1"/>
    </xf>
    <xf numFmtId="10" fontId="32" fillId="0" borderId="0" xfId="1" applyNumberFormat="1" applyFont="1" applyFill="1" applyBorder="1" applyAlignment="1" applyProtection="1">
      <alignment horizontal="center" vertical="center" wrapText="1"/>
      <protection hidden="1"/>
    </xf>
    <xf numFmtId="10" fontId="32" fillId="0" borderId="0" xfId="1" applyNumberFormat="1" applyFont="1" applyFill="1" applyBorder="1" applyAlignment="1" applyProtection="1">
      <alignment horizontal="right" vertical="center" wrapText="1"/>
      <protection hidden="1"/>
    </xf>
    <xf numFmtId="10" fontId="32" fillId="8" borderId="19" xfId="1" applyNumberFormat="1" applyFont="1" applyFill="1" applyBorder="1" applyAlignment="1" applyProtection="1">
      <alignment horizontal="center" vertical="center" wrapText="1"/>
      <protection hidden="1"/>
    </xf>
    <xf numFmtId="3" fontId="21" fillId="0" borderId="6" xfId="0" applyNumberFormat="1" applyFont="1" applyFill="1" applyBorder="1" applyAlignment="1" applyProtection="1">
      <alignment horizontal="center" vertical="center" wrapText="1"/>
      <protection hidden="1"/>
    </xf>
    <xf numFmtId="164" fontId="21" fillId="0" borderId="6" xfId="0" applyNumberFormat="1" applyFont="1" applyFill="1" applyBorder="1" applyAlignment="1" applyProtection="1">
      <alignment horizontal="center" vertical="center" wrapText="1"/>
      <protection hidden="1"/>
    </xf>
    <xf numFmtId="3" fontId="21" fillId="7" borderId="6" xfId="0" applyNumberFormat="1" applyFont="1" applyFill="1" applyBorder="1" applyAlignment="1" applyProtection="1">
      <alignment horizontal="center" vertical="center" wrapText="1"/>
      <protection hidden="1"/>
    </xf>
    <xf numFmtId="164" fontId="21" fillId="7" borderId="6" xfId="0" applyNumberFormat="1" applyFont="1" applyFill="1" applyBorder="1" applyAlignment="1" applyProtection="1">
      <alignment horizontal="center" vertical="center" wrapText="1"/>
      <protection hidden="1"/>
    </xf>
    <xf numFmtId="6" fontId="21" fillId="7" borderId="6" xfId="0" applyNumberFormat="1" applyFont="1" applyFill="1" applyBorder="1" applyAlignment="1" applyProtection="1">
      <alignment horizontal="center" vertical="center" wrapText="1"/>
      <protection hidden="1"/>
    </xf>
    <xf numFmtId="6" fontId="21" fillId="0" borderId="6" xfId="0" applyNumberFormat="1" applyFont="1" applyFill="1" applyBorder="1" applyAlignment="1" applyProtection="1">
      <alignment horizontal="center" vertical="center" wrapText="1"/>
      <protection hidden="1"/>
    </xf>
    <xf numFmtId="3" fontId="21" fillId="7" borderId="9" xfId="0" applyNumberFormat="1" applyFont="1" applyFill="1" applyBorder="1" applyAlignment="1" applyProtection="1">
      <alignment horizontal="center" vertical="center" wrapText="1"/>
      <protection hidden="1"/>
    </xf>
    <xf numFmtId="3" fontId="7" fillId="7" borderId="9" xfId="0" applyNumberFormat="1" applyFont="1" applyFill="1" applyBorder="1" applyAlignment="1" applyProtection="1">
      <alignment horizontal="center" vertical="center" wrapText="1"/>
      <protection hidden="1"/>
    </xf>
    <xf numFmtId="164" fontId="10" fillId="0" borderId="11" xfId="0" applyNumberFormat="1" applyFont="1" applyFill="1" applyBorder="1" applyAlignment="1" applyProtection="1">
      <alignment horizontal="center" vertical="center" wrapText="1"/>
      <protection hidden="1"/>
    </xf>
    <xf numFmtId="164" fontId="18" fillId="0" borderId="11" xfId="0" applyNumberFormat="1"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3" fontId="21" fillId="7" borderId="9" xfId="0" applyNumberFormat="1" applyFont="1" applyFill="1" applyBorder="1" applyAlignment="1" applyProtection="1">
      <alignment horizontal="center" vertical="center" wrapText="1"/>
      <protection locked="0"/>
    </xf>
    <xf numFmtId="0" fontId="0" fillId="0" borderId="0" xfId="0" applyProtection="1">
      <protection hidden="1"/>
    </xf>
    <xf numFmtId="1" fontId="37" fillId="0" borderId="40" xfId="0" applyNumberFormat="1" applyFont="1" applyBorder="1" applyAlignment="1" applyProtection="1">
      <alignment horizontal="center" vertical="center"/>
      <protection hidden="1"/>
    </xf>
    <xf numFmtId="0" fontId="20" fillId="0" borderId="40" xfId="0" applyFont="1" applyBorder="1" applyAlignment="1" applyProtection="1">
      <alignment horizontal="left" vertical="center" wrapText="1" indent="1"/>
      <protection hidden="1"/>
    </xf>
    <xf numFmtId="1" fontId="0" fillId="0" borderId="0" xfId="0" applyNumberFormat="1" applyAlignment="1" applyProtection="1">
      <alignment horizontal="center" vertical="center"/>
      <protection hidden="1"/>
    </xf>
    <xf numFmtId="1" fontId="36" fillId="0" borderId="0" xfId="0" applyNumberFormat="1" applyFont="1" applyAlignment="1" applyProtection="1">
      <alignment horizontal="center" vertical="center" wrapText="1"/>
      <protection hidden="1"/>
    </xf>
    <xf numFmtId="1" fontId="36" fillId="0" borderId="0" xfId="0" applyNumberFormat="1" applyFont="1" applyAlignment="1" applyProtection="1">
      <alignment horizontal="center" vertical="center"/>
      <protection hidden="1"/>
    </xf>
    <xf numFmtId="1" fontId="39" fillId="0" borderId="0" xfId="0" applyNumberFormat="1" applyFont="1" applyAlignment="1" applyProtection="1">
      <alignment horizontal="left" vertical="center" wrapText="1" indent="3"/>
      <protection hidden="1"/>
    </xf>
    <xf numFmtId="1" fontId="40" fillId="0" borderId="0" xfId="0" applyNumberFormat="1" applyFont="1" applyAlignment="1" applyProtection="1">
      <alignment horizontal="left" vertical="center" wrapText="1" indent="3"/>
      <protection hidden="1"/>
    </xf>
    <xf numFmtId="164" fontId="31" fillId="0" borderId="28" xfId="0" applyNumberFormat="1" applyFont="1" applyFill="1" applyBorder="1" applyAlignment="1" applyProtection="1">
      <alignment horizontal="left" vertical="center" wrapText="1" indent="1"/>
      <protection hidden="1"/>
    </xf>
    <xf numFmtId="164" fontId="31" fillId="0" borderId="29" xfId="0" applyNumberFormat="1" applyFont="1" applyFill="1" applyBorder="1" applyAlignment="1" applyProtection="1">
      <alignment horizontal="left" vertical="center" wrapText="1" indent="1"/>
      <protection hidden="1"/>
    </xf>
    <xf numFmtId="164" fontId="11" fillId="0" borderId="12" xfId="0" applyNumberFormat="1" applyFont="1" applyBorder="1" applyAlignment="1" applyProtection="1">
      <alignment horizontal="center" vertical="center" wrapText="1"/>
      <protection hidden="1"/>
    </xf>
    <xf numFmtId="164" fontId="11" fillId="0" borderId="13" xfId="0" applyNumberFormat="1" applyFont="1" applyBorder="1" applyAlignment="1" applyProtection="1">
      <alignment horizontal="center" vertical="center" wrapText="1"/>
      <protection hidden="1"/>
    </xf>
    <xf numFmtId="164" fontId="12" fillId="6" borderId="30" xfId="0" applyNumberFormat="1" applyFont="1" applyFill="1" applyBorder="1" applyAlignment="1" applyProtection="1">
      <alignment horizontal="center" vertical="center" wrapText="1"/>
      <protection hidden="1"/>
    </xf>
    <xf numFmtId="164" fontId="12" fillId="6" borderId="31" xfId="0" applyNumberFormat="1" applyFont="1" applyFill="1" applyBorder="1" applyAlignment="1" applyProtection="1">
      <alignment horizontal="center" vertical="center" wrapText="1"/>
      <protection hidden="1"/>
    </xf>
    <xf numFmtId="164" fontId="31" fillId="0" borderId="16" xfId="0" applyNumberFormat="1" applyFont="1" applyFill="1" applyBorder="1" applyAlignment="1" applyProtection="1">
      <alignment horizontal="left" vertical="center" wrapText="1" indent="3"/>
      <protection hidden="1"/>
    </xf>
    <xf numFmtId="164" fontId="31" fillId="0" borderId="17" xfId="0" applyNumberFormat="1" applyFont="1" applyFill="1" applyBorder="1" applyAlignment="1" applyProtection="1">
      <alignment horizontal="left" vertical="center" wrapText="1" indent="3"/>
      <protection hidden="1"/>
    </xf>
    <xf numFmtId="164" fontId="31" fillId="0" borderId="16" xfId="0" applyNumberFormat="1" applyFont="1" applyFill="1" applyBorder="1" applyAlignment="1" applyProtection="1">
      <alignment horizontal="left" vertical="center" wrapText="1" indent="1"/>
      <protection hidden="1"/>
    </xf>
    <xf numFmtId="164" fontId="31" fillId="0" borderId="17" xfId="0" applyNumberFormat="1" applyFont="1" applyFill="1" applyBorder="1" applyAlignment="1" applyProtection="1">
      <alignment horizontal="left" vertical="center" wrapText="1" indent="1"/>
      <protection hidden="1"/>
    </xf>
    <xf numFmtId="164" fontId="31" fillId="7" borderId="28" xfId="0" applyNumberFormat="1" applyFont="1" applyFill="1" applyBorder="1" applyAlignment="1" applyProtection="1">
      <alignment horizontal="left" vertical="center" wrapText="1" indent="1"/>
      <protection hidden="1"/>
    </xf>
    <xf numFmtId="164" fontId="31" fillId="7" borderId="29" xfId="0" applyNumberFormat="1" applyFont="1" applyFill="1" applyBorder="1" applyAlignment="1" applyProtection="1">
      <alignment horizontal="left" vertical="center" wrapText="1" indent="1"/>
      <protection hidden="1"/>
    </xf>
    <xf numFmtId="164" fontId="31" fillId="7" borderId="16" xfId="0" applyNumberFormat="1" applyFont="1" applyFill="1" applyBorder="1" applyAlignment="1" applyProtection="1">
      <alignment horizontal="left" vertical="center" wrapText="1" indent="3"/>
      <protection hidden="1"/>
    </xf>
    <xf numFmtId="164" fontId="31" fillId="7" borderId="17" xfId="0" applyNumberFormat="1" applyFont="1" applyFill="1" applyBorder="1" applyAlignment="1" applyProtection="1">
      <alignment horizontal="left" vertical="center" wrapText="1" indent="3"/>
      <protection hidden="1"/>
    </xf>
    <xf numFmtId="164" fontId="31" fillId="7" borderId="16" xfId="0" applyNumberFormat="1" applyFont="1" applyFill="1" applyBorder="1" applyAlignment="1" applyProtection="1">
      <alignment horizontal="left" vertical="center" wrapText="1" indent="1"/>
      <protection hidden="1"/>
    </xf>
    <xf numFmtId="164" fontId="31" fillId="7" borderId="17" xfId="0" applyNumberFormat="1" applyFont="1" applyFill="1" applyBorder="1" applyAlignment="1" applyProtection="1">
      <alignment horizontal="left" vertical="center" wrapText="1" indent="1"/>
      <protection hidden="1"/>
    </xf>
    <xf numFmtId="164" fontId="20" fillId="0" borderId="28" xfId="0" applyNumberFormat="1" applyFont="1" applyFill="1" applyBorder="1" applyAlignment="1" applyProtection="1">
      <alignment horizontal="left" vertical="center" wrapText="1" indent="1"/>
      <protection hidden="1"/>
    </xf>
    <xf numFmtId="164" fontId="20" fillId="0" borderId="29" xfId="0" applyNumberFormat="1" applyFont="1" applyFill="1" applyBorder="1" applyAlignment="1" applyProtection="1">
      <alignment horizontal="left" vertical="center" wrapText="1" indent="1"/>
      <protection hidden="1"/>
    </xf>
    <xf numFmtId="164" fontId="20" fillId="7" borderId="28" xfId="0" applyNumberFormat="1" applyFont="1" applyFill="1" applyBorder="1" applyAlignment="1" applyProtection="1">
      <alignment horizontal="left" vertical="center" wrapText="1" indent="1"/>
      <protection hidden="1"/>
    </xf>
    <xf numFmtId="164" fontId="20" fillId="7" borderId="29" xfId="0" applyNumberFormat="1" applyFont="1" applyFill="1" applyBorder="1" applyAlignment="1" applyProtection="1">
      <alignment horizontal="left" vertical="center" wrapText="1" indent="1"/>
      <protection hidden="1"/>
    </xf>
    <xf numFmtId="164" fontId="20" fillId="7" borderId="16" xfId="0" applyNumberFormat="1" applyFont="1" applyFill="1" applyBorder="1" applyAlignment="1" applyProtection="1">
      <alignment horizontal="left" vertical="center" wrapText="1" indent="3"/>
      <protection hidden="1"/>
    </xf>
    <xf numFmtId="164" fontId="20" fillId="7" borderId="17" xfId="0" applyNumberFormat="1" applyFont="1" applyFill="1" applyBorder="1" applyAlignment="1" applyProtection="1">
      <alignment horizontal="left" vertical="center" wrapText="1" indent="3"/>
      <protection hidden="1"/>
    </xf>
    <xf numFmtId="164" fontId="20" fillId="7" borderId="16" xfId="0" applyNumberFormat="1" applyFont="1" applyFill="1" applyBorder="1" applyAlignment="1" applyProtection="1">
      <alignment horizontal="left" vertical="center" wrapText="1" indent="1"/>
      <protection hidden="1"/>
    </xf>
    <xf numFmtId="164" fontId="20" fillId="7" borderId="17" xfId="0" applyNumberFormat="1" applyFont="1" applyFill="1" applyBorder="1" applyAlignment="1" applyProtection="1">
      <alignment horizontal="left" vertical="center" wrapText="1" indent="1"/>
      <protection hidden="1"/>
    </xf>
    <xf numFmtId="164" fontId="20" fillId="0" borderId="16" xfId="0" applyNumberFormat="1" applyFont="1" applyFill="1" applyBorder="1" applyAlignment="1" applyProtection="1">
      <alignment horizontal="left" vertical="center" wrapText="1" indent="3"/>
      <protection hidden="1"/>
    </xf>
    <xf numFmtId="164" fontId="20" fillId="0" borderId="17" xfId="0" applyNumberFormat="1" applyFont="1" applyFill="1" applyBorder="1" applyAlignment="1" applyProtection="1">
      <alignment horizontal="left" vertical="center" wrapText="1" indent="3"/>
      <protection hidden="1"/>
    </xf>
    <xf numFmtId="164" fontId="20" fillId="0" borderId="16" xfId="0" applyNumberFormat="1" applyFont="1" applyFill="1" applyBorder="1" applyAlignment="1" applyProtection="1">
      <alignment horizontal="left" vertical="center" wrapText="1" indent="1"/>
      <protection hidden="1"/>
    </xf>
    <xf numFmtId="164" fontId="20" fillId="0" borderId="17" xfId="0" applyNumberFormat="1" applyFont="1" applyFill="1" applyBorder="1" applyAlignment="1" applyProtection="1">
      <alignment horizontal="left" vertical="center" wrapText="1" indent="1"/>
      <protection hidden="1"/>
    </xf>
    <xf numFmtId="164" fontId="20" fillId="9" borderId="16" xfId="0" applyNumberFormat="1" applyFont="1" applyFill="1" applyBorder="1" applyAlignment="1" applyProtection="1">
      <alignment horizontal="left" vertical="center" wrapText="1" indent="1"/>
      <protection hidden="1"/>
    </xf>
    <xf numFmtId="164" fontId="20" fillId="9" borderId="17" xfId="0" applyNumberFormat="1" applyFont="1" applyFill="1" applyBorder="1" applyAlignment="1" applyProtection="1">
      <alignment horizontal="left" vertical="center" wrapText="1" indent="1"/>
      <protection hidden="1"/>
    </xf>
    <xf numFmtId="164" fontId="20" fillId="9" borderId="16" xfId="0" applyNumberFormat="1" applyFont="1" applyFill="1" applyBorder="1" applyAlignment="1" applyProtection="1">
      <alignment horizontal="left" vertical="center" wrapText="1" indent="3"/>
      <protection hidden="1"/>
    </xf>
    <xf numFmtId="164" fontId="20" fillId="9" borderId="17" xfId="0" applyNumberFormat="1" applyFont="1" applyFill="1" applyBorder="1" applyAlignment="1" applyProtection="1">
      <alignment horizontal="left" vertical="center" wrapText="1" indent="3"/>
      <protection hidden="1"/>
    </xf>
    <xf numFmtId="164" fontId="28" fillId="0" borderId="0" xfId="0" quotePrefix="1" applyNumberFormat="1" applyFont="1" applyAlignment="1" applyProtection="1">
      <alignment horizontal="center" vertical="center" wrapText="1"/>
      <protection hidden="1"/>
    </xf>
    <xf numFmtId="164" fontId="27" fillId="0" borderId="0" xfId="0" quotePrefix="1" applyNumberFormat="1" applyFont="1" applyAlignment="1" applyProtection="1">
      <alignment horizontal="center" vertical="center" wrapText="1"/>
      <protection hidden="1"/>
    </xf>
    <xf numFmtId="164" fontId="8" fillId="0" borderId="0" xfId="0" quotePrefix="1" applyNumberFormat="1" applyFont="1" applyBorder="1" applyAlignment="1" applyProtection="1">
      <alignment horizontal="center" vertical="center" wrapText="1"/>
      <protection hidden="1"/>
    </xf>
    <xf numFmtId="164" fontId="29" fillId="0" borderId="18" xfId="0" quotePrefix="1" applyNumberFormat="1" applyFont="1" applyBorder="1" applyAlignment="1" applyProtection="1">
      <alignment horizontal="center" vertical="center" wrapText="1"/>
      <protection hidden="1"/>
    </xf>
    <xf numFmtId="164" fontId="20" fillId="0" borderId="41" xfId="0" applyNumberFormat="1" applyFont="1" applyFill="1" applyBorder="1" applyAlignment="1" applyProtection="1">
      <alignment horizontal="left" vertical="center" wrapText="1" indent="1"/>
      <protection hidden="1"/>
    </xf>
    <xf numFmtId="164" fontId="20" fillId="0" borderId="42" xfId="0" applyNumberFormat="1" applyFont="1" applyFill="1" applyBorder="1" applyAlignment="1" applyProtection="1">
      <alignment horizontal="left" vertical="center" wrapText="1" indent="1"/>
      <protection hidden="1"/>
    </xf>
    <xf numFmtId="3" fontId="7" fillId="0" borderId="14" xfId="0" applyNumberFormat="1" applyFont="1" applyFill="1" applyBorder="1" applyAlignment="1" applyProtection="1">
      <alignment horizontal="center" vertical="center" wrapText="1"/>
      <protection hidden="1"/>
    </xf>
    <xf numFmtId="164" fontId="14" fillId="4" borderId="37" xfId="0" quotePrefix="1" applyNumberFormat="1" applyFont="1" applyFill="1" applyBorder="1" applyAlignment="1" applyProtection="1">
      <alignment horizontal="center" vertical="center" wrapText="1"/>
      <protection hidden="1"/>
    </xf>
    <xf numFmtId="164" fontId="14" fillId="4" borderId="38" xfId="0" quotePrefix="1" applyNumberFormat="1" applyFont="1" applyFill="1" applyBorder="1" applyAlignment="1" applyProtection="1">
      <alignment horizontal="center" vertical="center" wrapText="1"/>
      <protection hidden="1"/>
    </xf>
    <xf numFmtId="164" fontId="14" fillId="4" borderId="22" xfId="0" quotePrefix="1" applyNumberFormat="1" applyFont="1" applyFill="1" applyBorder="1" applyAlignment="1" applyProtection="1">
      <alignment horizontal="center" vertical="center" wrapText="1"/>
      <protection hidden="1"/>
    </xf>
    <xf numFmtId="164" fontId="34" fillId="0" borderId="0" xfId="0" quotePrefix="1" applyNumberFormat="1" applyFont="1" applyBorder="1" applyAlignment="1" applyProtection="1">
      <alignment horizontal="center" vertical="center" wrapText="1"/>
      <protection hidden="1"/>
    </xf>
    <xf numFmtId="164" fontId="17" fillId="6" borderId="23" xfId="0" applyNumberFormat="1" applyFont="1" applyFill="1" applyBorder="1" applyAlignment="1" applyProtection="1">
      <alignment horizontal="center" vertical="center" wrapText="1"/>
      <protection hidden="1"/>
    </xf>
    <xf numFmtId="164" fontId="12" fillId="6" borderId="20" xfId="0" applyNumberFormat="1" applyFont="1" applyFill="1" applyBorder="1" applyAlignment="1" applyProtection="1">
      <alignment horizontal="center" vertical="center" wrapText="1"/>
      <protection hidden="1"/>
    </xf>
    <xf numFmtId="3" fontId="7" fillId="0" borderId="22" xfId="0" applyNumberFormat="1" applyFont="1" applyFill="1" applyBorder="1" applyAlignment="1" applyProtection="1">
      <alignment horizontal="center" vertical="center" wrapText="1"/>
      <protection hidden="1"/>
    </xf>
    <xf numFmtId="164" fontId="13" fillId="0" borderId="21" xfId="0" applyNumberFormat="1" applyFont="1" applyFill="1" applyBorder="1" applyAlignment="1" applyProtection="1">
      <alignment horizontal="right" vertical="center" wrapText="1" indent="1"/>
      <protection hidden="1"/>
    </xf>
    <xf numFmtId="164" fontId="13" fillId="0" borderId="9" xfId="0" applyNumberFormat="1" applyFont="1" applyFill="1" applyBorder="1" applyAlignment="1" applyProtection="1">
      <alignment horizontal="right" vertical="center" wrapText="1" indent="1"/>
      <protection hidden="1"/>
    </xf>
    <xf numFmtId="164" fontId="14" fillId="4" borderId="39" xfId="0" quotePrefix="1" applyNumberFormat="1" applyFont="1" applyFill="1" applyBorder="1" applyAlignment="1" applyProtection="1">
      <alignment horizontal="center" vertical="center" wrapText="1"/>
      <protection hidden="1"/>
    </xf>
    <xf numFmtId="164" fontId="14" fillId="8" borderId="14" xfId="0" quotePrefix="1" applyNumberFormat="1" applyFont="1" applyFill="1" applyBorder="1" applyAlignment="1" applyProtection="1">
      <alignment horizontal="center" vertical="center" wrapText="1"/>
      <protection hidden="1"/>
    </xf>
    <xf numFmtId="164" fontId="9" fillId="0" borderId="0" xfId="0" quotePrefix="1" applyNumberFormat="1" applyFont="1" applyAlignment="1" applyProtection="1">
      <alignment horizontal="center" vertical="center" wrapText="1"/>
      <protection hidden="1"/>
    </xf>
    <xf numFmtId="164" fontId="12" fillId="6" borderId="34" xfId="0" applyNumberFormat="1" applyFont="1" applyFill="1" applyBorder="1" applyAlignment="1" applyProtection="1">
      <alignment horizontal="center" vertical="center" wrapText="1"/>
      <protection hidden="1"/>
    </xf>
    <xf numFmtId="164" fontId="12" fillId="6" borderId="35" xfId="0" applyNumberFormat="1" applyFont="1" applyFill="1" applyBorder="1" applyAlignment="1" applyProtection="1">
      <alignment horizontal="center" vertical="center" wrapText="1"/>
      <protection hidden="1"/>
    </xf>
    <xf numFmtId="164" fontId="31" fillId="7" borderId="16" xfId="0" applyNumberFormat="1" applyFont="1" applyFill="1" applyBorder="1" applyAlignment="1" applyProtection="1">
      <alignment horizontal="left" vertical="center" wrapText="1" indent="1"/>
      <protection locked="0"/>
    </xf>
    <xf numFmtId="164" fontId="31" fillId="7" borderId="17" xfId="0" applyNumberFormat="1" applyFont="1" applyFill="1" applyBorder="1" applyAlignment="1" applyProtection="1">
      <alignment horizontal="left" vertical="center" wrapText="1" indent="1"/>
      <protection locked="0"/>
    </xf>
    <xf numFmtId="164" fontId="27" fillId="0" borderId="0" xfId="0" quotePrefix="1" applyNumberFormat="1" applyFont="1" applyAlignment="1" applyProtection="1">
      <alignment horizontal="center" vertical="center" wrapText="1"/>
      <protection locked="0"/>
    </xf>
    <xf numFmtId="164" fontId="8" fillId="0" borderId="0" xfId="0" quotePrefix="1" applyNumberFormat="1" applyFont="1" applyBorder="1" applyAlignment="1" applyProtection="1">
      <alignment horizontal="center" vertical="center" wrapText="1"/>
      <protection locked="0"/>
    </xf>
    <xf numFmtId="164" fontId="31" fillId="0" borderId="28" xfId="0" applyNumberFormat="1" applyFont="1" applyFill="1" applyBorder="1" applyAlignment="1" applyProtection="1">
      <alignment horizontal="left" vertical="center" wrapText="1" indent="1"/>
      <protection locked="0"/>
    </xf>
    <xf numFmtId="164" fontId="31" fillId="0" borderId="29" xfId="0" applyNumberFormat="1" applyFont="1" applyFill="1" applyBorder="1" applyAlignment="1" applyProtection="1">
      <alignment horizontal="left" vertical="center" wrapText="1" indent="1"/>
      <protection locked="0"/>
    </xf>
    <xf numFmtId="164" fontId="31" fillId="0" borderId="16" xfId="0" applyNumberFormat="1" applyFont="1" applyFill="1" applyBorder="1" applyAlignment="1" applyProtection="1">
      <alignment horizontal="left" vertical="center" wrapText="1" indent="3"/>
      <protection locked="0"/>
    </xf>
    <xf numFmtId="164" fontId="31" fillId="0" borderId="17" xfId="0" applyNumberFormat="1" applyFont="1" applyFill="1" applyBorder="1" applyAlignment="1" applyProtection="1">
      <alignment horizontal="left" vertical="center" wrapText="1" indent="3"/>
      <protection locked="0"/>
    </xf>
    <xf numFmtId="164" fontId="31" fillId="0" borderId="16" xfId="0" applyNumberFormat="1" applyFont="1" applyFill="1" applyBorder="1" applyAlignment="1" applyProtection="1">
      <alignment horizontal="left" vertical="center" wrapText="1" indent="1"/>
      <protection locked="0"/>
    </xf>
    <xf numFmtId="164" fontId="31" fillId="0" borderId="17" xfId="0" applyNumberFormat="1" applyFont="1" applyFill="1" applyBorder="1" applyAlignment="1" applyProtection="1">
      <alignment horizontal="left" vertical="center" wrapText="1" indent="1"/>
      <protection locked="0"/>
    </xf>
    <xf numFmtId="164" fontId="31" fillId="7" borderId="28" xfId="0" applyNumberFormat="1" applyFont="1" applyFill="1" applyBorder="1" applyAlignment="1" applyProtection="1">
      <alignment horizontal="left" vertical="center" wrapText="1" indent="1"/>
      <protection locked="0"/>
    </xf>
    <xf numFmtId="164" fontId="31" fillId="7" borderId="29" xfId="0" applyNumberFormat="1" applyFont="1" applyFill="1" applyBorder="1" applyAlignment="1" applyProtection="1">
      <alignment horizontal="left" vertical="center" wrapText="1" indent="1"/>
      <protection locked="0"/>
    </xf>
    <xf numFmtId="164" fontId="31" fillId="7" borderId="16" xfId="0" applyNumberFormat="1" applyFont="1" applyFill="1" applyBorder="1" applyAlignment="1" applyProtection="1">
      <alignment horizontal="left" vertical="center" wrapText="1" indent="3"/>
      <protection locked="0"/>
    </xf>
    <xf numFmtId="164" fontId="31" fillId="7" borderId="17" xfId="0" applyNumberFormat="1" applyFont="1" applyFill="1" applyBorder="1" applyAlignment="1" applyProtection="1">
      <alignment horizontal="left" vertical="center" wrapText="1" indent="3"/>
      <protection locked="0"/>
    </xf>
  </cellXfs>
  <cellStyles count="1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4219575</xdr:colOff>
      <xdr:row>0</xdr:row>
      <xdr:rowOff>38101</xdr:rowOff>
    </xdr:from>
    <xdr:to>
      <xdr:col>1</xdr:col>
      <xdr:colOff>6762750</xdr:colOff>
      <xdr:row>0</xdr:row>
      <xdr:rowOff>1219201</xdr:rowOff>
    </xdr:to>
    <xdr:pic>
      <xdr:nvPicPr>
        <xdr:cNvPr id="2" name="Picture 1"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38101"/>
          <a:ext cx="2543175" cy="1181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219075</xdr:rowOff>
    </xdr:from>
    <xdr:to>
      <xdr:col>8</xdr:col>
      <xdr:colOff>0</xdr:colOff>
      <xdr:row>3</xdr:row>
      <xdr:rowOff>19050</xdr:rowOff>
    </xdr:to>
    <xdr:pic>
      <xdr:nvPicPr>
        <xdr:cNvPr id="2" name="Picture 1"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219075"/>
          <a:ext cx="2543175" cy="1428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828675</xdr:colOff>
      <xdr:row>0</xdr:row>
      <xdr:rowOff>219075</xdr:rowOff>
    </xdr:from>
    <xdr:to>
      <xdr:col>7</xdr:col>
      <xdr:colOff>95250</xdr:colOff>
      <xdr:row>3</xdr:row>
      <xdr:rowOff>142875</xdr:rowOff>
    </xdr:to>
    <xdr:pic>
      <xdr:nvPicPr>
        <xdr:cNvPr id="2" name="Picture 1"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219075"/>
          <a:ext cx="2543175" cy="1428750"/>
        </a:xfrm>
        <a:prstGeom prst="rect">
          <a:avLst/>
        </a:prstGeom>
        <a:noFill/>
        <a:ln>
          <a:noFill/>
        </a:ln>
      </xdr:spPr>
    </xdr:pic>
    <xdr:clientData/>
  </xdr:twoCellAnchor>
  <xdr:oneCellAnchor>
    <xdr:from>
      <xdr:col>4</xdr:col>
      <xdr:colOff>876300</xdr:colOff>
      <xdr:row>47</xdr:row>
      <xdr:rowOff>228600</xdr:rowOff>
    </xdr:from>
    <xdr:ext cx="2543175" cy="1428750"/>
    <xdr:pic>
      <xdr:nvPicPr>
        <xdr:cNvPr id="3" name="Picture 2"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2450" y="16725900"/>
          <a:ext cx="2543175" cy="1428750"/>
        </a:xfrm>
        <a:prstGeom prst="rect">
          <a:avLst/>
        </a:prstGeom>
        <a:noFill/>
        <a:ln>
          <a:noFill/>
        </a:ln>
      </xdr:spPr>
    </xdr:pic>
    <xdr:clientData/>
  </xdr:oneCellAnchor>
  <xdr:oneCellAnchor>
    <xdr:from>
      <xdr:col>4</xdr:col>
      <xdr:colOff>990600</xdr:colOff>
      <xdr:row>95</xdr:row>
      <xdr:rowOff>219075</xdr:rowOff>
    </xdr:from>
    <xdr:ext cx="2543175" cy="1428750"/>
    <xdr:pic>
      <xdr:nvPicPr>
        <xdr:cNvPr id="4" name="Picture 3"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0" y="34594800"/>
          <a:ext cx="2543175" cy="1428750"/>
        </a:xfrm>
        <a:prstGeom prst="rect">
          <a:avLst/>
        </a:prstGeom>
        <a:noFill/>
        <a:ln>
          <a:noFill/>
        </a:ln>
      </xdr:spPr>
    </xdr:pic>
    <xdr:clientData/>
  </xdr:oneCellAnchor>
  <xdr:oneCellAnchor>
    <xdr:from>
      <xdr:col>4</xdr:col>
      <xdr:colOff>952500</xdr:colOff>
      <xdr:row>143</xdr:row>
      <xdr:rowOff>219075</xdr:rowOff>
    </xdr:from>
    <xdr:ext cx="2543175" cy="1428750"/>
    <xdr:pic>
      <xdr:nvPicPr>
        <xdr:cNvPr id="6" name="Picture 5"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8650" y="37557075"/>
          <a:ext cx="2543175" cy="14287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219076</xdr:rowOff>
    </xdr:from>
    <xdr:to>
      <xdr:col>8</xdr:col>
      <xdr:colOff>0</xdr:colOff>
      <xdr:row>3</xdr:row>
      <xdr:rowOff>257176</xdr:rowOff>
    </xdr:to>
    <xdr:pic>
      <xdr:nvPicPr>
        <xdr:cNvPr id="3" name="Picture 2"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219076"/>
          <a:ext cx="2543175" cy="15430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828675</xdr:colOff>
      <xdr:row>0</xdr:row>
      <xdr:rowOff>219075</xdr:rowOff>
    </xdr:from>
    <xdr:to>
      <xdr:col>7</xdr:col>
      <xdr:colOff>95250</xdr:colOff>
      <xdr:row>3</xdr:row>
      <xdr:rowOff>285750</xdr:rowOff>
    </xdr:to>
    <xdr:pic>
      <xdr:nvPicPr>
        <xdr:cNvPr id="2" name="Picture 1"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5" y="219075"/>
          <a:ext cx="2543175" cy="1571625"/>
        </a:xfrm>
        <a:prstGeom prst="rect">
          <a:avLst/>
        </a:prstGeom>
        <a:noFill/>
        <a:ln>
          <a:noFill/>
        </a:ln>
      </xdr:spPr>
    </xdr:pic>
    <xdr:clientData/>
  </xdr:twoCellAnchor>
  <xdr:oneCellAnchor>
    <xdr:from>
      <xdr:col>4</xdr:col>
      <xdr:colOff>876300</xdr:colOff>
      <xdr:row>47</xdr:row>
      <xdr:rowOff>228600</xdr:rowOff>
    </xdr:from>
    <xdr:ext cx="2543175" cy="1428750"/>
    <xdr:pic>
      <xdr:nvPicPr>
        <xdr:cNvPr id="3" name="Picture 2"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2450" y="15068550"/>
          <a:ext cx="2543175" cy="1428750"/>
        </a:xfrm>
        <a:prstGeom prst="rect">
          <a:avLst/>
        </a:prstGeom>
        <a:noFill/>
        <a:ln>
          <a:noFill/>
        </a:ln>
      </xdr:spPr>
    </xdr:pic>
    <xdr:clientData/>
  </xdr:oneCellAnchor>
  <xdr:oneCellAnchor>
    <xdr:from>
      <xdr:col>4</xdr:col>
      <xdr:colOff>990600</xdr:colOff>
      <xdr:row>95</xdr:row>
      <xdr:rowOff>219075</xdr:rowOff>
    </xdr:from>
    <xdr:ext cx="2543175" cy="1428750"/>
    <xdr:pic>
      <xdr:nvPicPr>
        <xdr:cNvPr id="4" name="Picture 3"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0" y="29898975"/>
          <a:ext cx="2543175" cy="1428750"/>
        </a:xfrm>
        <a:prstGeom prst="rect">
          <a:avLst/>
        </a:prstGeom>
        <a:noFill/>
        <a:ln>
          <a:noFill/>
        </a:ln>
      </xdr:spPr>
    </xdr:pic>
    <xdr:clientData/>
  </xdr:oneCellAnchor>
  <xdr:oneCellAnchor>
    <xdr:from>
      <xdr:col>4</xdr:col>
      <xdr:colOff>952500</xdr:colOff>
      <xdr:row>143</xdr:row>
      <xdr:rowOff>219075</xdr:rowOff>
    </xdr:from>
    <xdr:ext cx="2543175" cy="1428750"/>
    <xdr:pic>
      <xdr:nvPicPr>
        <xdr:cNvPr id="5" name="Picture 4" descr="C:\My Documents - Group 1\Garry's Archives_1\GH&amp;A Website Development\GH&amp;A logo\logo\jpeg\Logo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48650" y="44738925"/>
          <a:ext cx="2543175" cy="14287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7"/>
  <sheetViews>
    <sheetView showGridLines="0" tabSelected="1" zoomScaleNormal="100" workbookViewId="0">
      <selection activeCell="D1" sqref="D1"/>
    </sheetView>
  </sheetViews>
  <sheetFormatPr defaultRowHeight="12.75" x14ac:dyDescent="0.2"/>
  <cols>
    <col min="1" max="1" width="8.7109375" style="152" customWidth="1"/>
    <col min="2" max="2" width="110.7109375" style="149" customWidth="1"/>
    <col min="3" max="16384" width="9.140625" style="149"/>
  </cols>
  <sheetData>
    <row r="1" spans="1:2" ht="99.95" customHeight="1" x14ac:dyDescent="0.2">
      <c r="A1" s="155" t="s">
        <v>144</v>
      </c>
      <c r="B1" s="156"/>
    </row>
    <row r="2" spans="1:2" ht="45" customHeight="1" thickBot="1" x14ac:dyDescent="0.25">
      <c r="A2" s="154" t="s">
        <v>123</v>
      </c>
      <c r="B2" s="154"/>
    </row>
    <row r="3" spans="1:2" ht="39.950000000000003" customHeight="1" thickTop="1" thickBot="1" x14ac:dyDescent="0.25">
      <c r="A3" s="150">
        <v>1</v>
      </c>
      <c r="B3" s="151" t="s">
        <v>132</v>
      </c>
    </row>
    <row r="4" spans="1:2" ht="69.95" customHeight="1" thickTop="1" thickBot="1" x14ac:dyDescent="0.25">
      <c r="A4" s="150">
        <v>2</v>
      </c>
      <c r="B4" s="151" t="s">
        <v>133</v>
      </c>
    </row>
    <row r="5" spans="1:2" ht="120" customHeight="1" thickTop="1" thickBot="1" x14ac:dyDescent="0.25">
      <c r="A5" s="150">
        <v>3</v>
      </c>
      <c r="B5" s="151" t="s">
        <v>147</v>
      </c>
    </row>
    <row r="6" spans="1:2" ht="75" customHeight="1" thickTop="1" thickBot="1" x14ac:dyDescent="0.25">
      <c r="A6" s="153" t="s">
        <v>124</v>
      </c>
      <c r="B6" s="153"/>
    </row>
    <row r="7" spans="1:2" ht="54.95" customHeight="1" thickTop="1" thickBot="1" x14ac:dyDescent="0.25">
      <c r="A7" s="150">
        <v>1</v>
      </c>
      <c r="B7" s="151" t="s">
        <v>131</v>
      </c>
    </row>
    <row r="8" spans="1:2" ht="150" customHeight="1" thickTop="1" thickBot="1" x14ac:dyDescent="0.25">
      <c r="A8" s="150">
        <v>2</v>
      </c>
      <c r="B8" s="151" t="s">
        <v>136</v>
      </c>
    </row>
    <row r="9" spans="1:2" ht="84.95" customHeight="1" thickTop="1" thickBot="1" x14ac:dyDescent="0.25">
      <c r="A9" s="150">
        <v>3</v>
      </c>
      <c r="B9" s="151" t="s">
        <v>137</v>
      </c>
    </row>
    <row r="10" spans="1:2" ht="155.1" customHeight="1" thickTop="1" thickBot="1" x14ac:dyDescent="0.25">
      <c r="A10" s="150">
        <v>4</v>
      </c>
      <c r="B10" s="151" t="s">
        <v>148</v>
      </c>
    </row>
    <row r="11" spans="1:2" ht="75" customHeight="1" thickTop="1" thickBot="1" x14ac:dyDescent="0.25">
      <c r="A11" s="153" t="s">
        <v>145</v>
      </c>
      <c r="B11" s="153"/>
    </row>
    <row r="12" spans="1:2" ht="110.1" customHeight="1" thickTop="1" thickBot="1" x14ac:dyDescent="0.25">
      <c r="A12" s="150">
        <v>5</v>
      </c>
      <c r="B12" s="151" t="s">
        <v>138</v>
      </c>
    </row>
    <row r="13" spans="1:2" ht="114.95" customHeight="1" thickTop="1" thickBot="1" x14ac:dyDescent="0.25">
      <c r="A13" s="150">
        <v>6</v>
      </c>
      <c r="B13" s="151" t="s">
        <v>134</v>
      </c>
    </row>
    <row r="14" spans="1:2" ht="114.95" customHeight="1" thickTop="1" thickBot="1" x14ac:dyDescent="0.25">
      <c r="A14" s="150">
        <v>7</v>
      </c>
      <c r="B14" s="151" t="s">
        <v>149</v>
      </c>
    </row>
    <row r="15" spans="1:2" ht="75" customHeight="1" thickTop="1" thickBot="1" x14ac:dyDescent="0.25">
      <c r="A15" s="153" t="s">
        <v>135</v>
      </c>
      <c r="B15" s="153"/>
    </row>
    <row r="16" spans="1:2" ht="39.950000000000003" customHeight="1" thickTop="1" thickBot="1" x14ac:dyDescent="0.25">
      <c r="A16" s="150">
        <v>1</v>
      </c>
      <c r="B16" s="151" t="s">
        <v>139</v>
      </c>
    </row>
    <row r="17" spans="1:2" ht="54.95" customHeight="1" thickTop="1" thickBot="1" x14ac:dyDescent="0.25">
      <c r="A17" s="150">
        <v>2</v>
      </c>
      <c r="B17" s="151" t="s">
        <v>141</v>
      </c>
    </row>
    <row r="18" spans="1:2" ht="105" customHeight="1" thickTop="1" thickBot="1" x14ac:dyDescent="0.25">
      <c r="A18" s="150">
        <v>3</v>
      </c>
      <c r="B18" s="151" t="s">
        <v>140</v>
      </c>
    </row>
    <row r="19" spans="1:2" ht="125.1" customHeight="1" thickTop="1" thickBot="1" x14ac:dyDescent="0.25">
      <c r="A19" s="150">
        <v>4</v>
      </c>
      <c r="B19" s="151" t="s">
        <v>153</v>
      </c>
    </row>
    <row r="20" spans="1:2" ht="75" customHeight="1" thickTop="1" thickBot="1" x14ac:dyDescent="0.25">
      <c r="A20" s="153" t="s">
        <v>146</v>
      </c>
      <c r="B20" s="153"/>
    </row>
    <row r="21" spans="1:2" ht="75" customHeight="1" thickTop="1" thickBot="1" x14ac:dyDescent="0.25">
      <c r="A21" s="150">
        <v>5</v>
      </c>
      <c r="B21" s="151" t="s">
        <v>143</v>
      </c>
    </row>
    <row r="22" spans="1:2" ht="105" customHeight="1" thickTop="1" thickBot="1" x14ac:dyDescent="0.25">
      <c r="A22" s="150">
        <v>6</v>
      </c>
      <c r="B22" s="151" t="s">
        <v>142</v>
      </c>
    </row>
    <row r="23" spans="1:2" ht="80.099999999999994" customHeight="1" thickTop="1" thickBot="1" x14ac:dyDescent="0.25">
      <c r="A23" s="150">
        <v>7</v>
      </c>
      <c r="B23" s="151" t="s">
        <v>150</v>
      </c>
    </row>
    <row r="24" spans="1:2" ht="144.94999999999999" customHeight="1" thickTop="1" thickBot="1" x14ac:dyDescent="0.25">
      <c r="A24" s="150">
        <v>8</v>
      </c>
      <c r="B24" s="151" t="s">
        <v>151</v>
      </c>
    </row>
    <row r="25" spans="1:2" ht="80.099999999999994" customHeight="1" thickTop="1" thickBot="1" x14ac:dyDescent="0.25">
      <c r="A25" s="150">
        <v>9</v>
      </c>
      <c r="B25" s="151" t="s">
        <v>154</v>
      </c>
    </row>
    <row r="26" spans="1:2" ht="95.1" customHeight="1" thickTop="1" thickBot="1" x14ac:dyDescent="0.25">
      <c r="A26" s="150">
        <v>10</v>
      </c>
      <c r="B26" s="151" t="s">
        <v>152</v>
      </c>
    </row>
    <row r="27" spans="1:2" ht="13.5" thickTop="1" x14ac:dyDescent="0.2"/>
  </sheetData>
  <sheetProtection sheet="1" objects="1" scenarios="1"/>
  <mergeCells count="6">
    <mergeCell ref="A20:B20"/>
    <mergeCell ref="A2:B2"/>
    <mergeCell ref="A15:B15"/>
    <mergeCell ref="A6:B6"/>
    <mergeCell ref="A1:B1"/>
    <mergeCell ref="A11:B11"/>
  </mergeCells>
  <printOptions horizontalCentered="1"/>
  <pageMargins left="0" right="0" top="0.5" bottom="0" header="0" footer="0"/>
  <pageSetup scale="80" orientation="portrait" r:id="rId1"/>
  <headerFooter>
    <oddFooter>Page &amp;P of &amp;N</oddFooter>
  </headerFooter>
  <rowBreaks count="2" manualBreakCount="2">
    <brk id="10" max="16383" man="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70"/>
  <sheetViews>
    <sheetView workbookViewId="0">
      <selection activeCell="A16" sqref="A16:B16"/>
    </sheetView>
  </sheetViews>
  <sheetFormatPr defaultColWidth="8.85546875" defaultRowHeight="15.75" x14ac:dyDescent="0.2"/>
  <cols>
    <col min="1" max="1" width="4.7109375" style="1" customWidth="1"/>
    <col min="2" max="2" width="73" style="1" customWidth="1"/>
    <col min="3" max="3" width="12.7109375" style="1" customWidth="1"/>
    <col min="4" max="6" width="15.7109375" style="1" customWidth="1"/>
    <col min="7" max="7" width="17.7109375" style="1" customWidth="1"/>
    <col min="8" max="8" width="4.7109375" style="1" customWidth="1"/>
    <col min="9" max="9" width="2.85546875" style="1" customWidth="1"/>
    <col min="10" max="16384" width="8.85546875" style="1"/>
  </cols>
  <sheetData>
    <row r="1" spans="1:8" ht="50.1" customHeight="1" x14ac:dyDescent="0.2">
      <c r="A1" s="189" t="s">
        <v>15</v>
      </c>
      <c r="B1" s="189"/>
      <c r="C1" s="189"/>
      <c r="D1" s="189"/>
      <c r="E1" s="189"/>
      <c r="F1" s="61"/>
      <c r="G1" s="61"/>
    </row>
    <row r="2" spans="1:8" ht="31.5" customHeight="1" x14ac:dyDescent="0.2">
      <c r="A2" s="190" t="s">
        <v>32</v>
      </c>
      <c r="B2" s="190"/>
      <c r="C2" s="190"/>
      <c r="D2" s="190"/>
      <c r="E2" s="190"/>
      <c r="F2" s="87"/>
      <c r="G2" s="87"/>
    </row>
    <row r="3" spans="1:8" ht="37.5" customHeight="1" x14ac:dyDescent="0.2">
      <c r="A3" s="191" t="s">
        <v>33</v>
      </c>
      <c r="B3" s="191"/>
      <c r="C3" s="191"/>
      <c r="D3" s="191"/>
      <c r="E3" s="191"/>
      <c r="F3" s="88"/>
      <c r="G3" s="88"/>
    </row>
    <row r="4" spans="1:8" ht="37.5" customHeight="1" thickBot="1" x14ac:dyDescent="0.25">
      <c r="A4" s="192" t="s">
        <v>34</v>
      </c>
      <c r="B4" s="192"/>
      <c r="C4" s="192"/>
      <c r="D4" s="192"/>
      <c r="E4" s="192"/>
      <c r="F4" s="89"/>
      <c r="G4" s="89"/>
    </row>
    <row r="5" spans="1:8" ht="17.25" thickTop="1" thickBot="1" x14ac:dyDescent="0.25">
      <c r="A5" s="2"/>
      <c r="B5" s="3"/>
      <c r="C5" s="4"/>
      <c r="D5" s="3"/>
      <c r="E5" s="3"/>
      <c r="F5" s="3"/>
      <c r="G5" s="3"/>
      <c r="H5" s="5"/>
    </row>
    <row r="6" spans="1:8" ht="74.25" thickBot="1" x14ac:dyDescent="0.25">
      <c r="A6" s="159" t="s">
        <v>1</v>
      </c>
      <c r="B6" s="160"/>
      <c r="C6" s="95" t="s">
        <v>0</v>
      </c>
      <c r="D6" s="96" t="s">
        <v>14</v>
      </c>
      <c r="E6" s="96" t="s">
        <v>13</v>
      </c>
      <c r="F6" s="96" t="s">
        <v>12</v>
      </c>
      <c r="G6" s="96" t="s">
        <v>2</v>
      </c>
      <c r="H6" s="8"/>
    </row>
    <row r="7" spans="1:8" ht="35.25" thickTop="1" thickBot="1" x14ac:dyDescent="0.25">
      <c r="A7" s="161" t="s">
        <v>11</v>
      </c>
      <c r="B7" s="162"/>
      <c r="C7" s="97"/>
      <c r="D7" s="98"/>
      <c r="E7" s="98"/>
      <c r="F7" s="98"/>
      <c r="G7" s="98"/>
      <c r="H7" s="8"/>
    </row>
    <row r="8" spans="1:8" s="23" customFormat="1" ht="23.25" customHeight="1" x14ac:dyDescent="0.2">
      <c r="A8" s="157" t="s">
        <v>94</v>
      </c>
      <c r="B8" s="158"/>
      <c r="C8" s="137">
        <v>12</v>
      </c>
      <c r="D8" s="137">
        <v>16</v>
      </c>
      <c r="E8" s="137">
        <v>14</v>
      </c>
      <c r="F8" s="66">
        <f t="shared" ref="F8:F9" si="0">C8</f>
        <v>12</v>
      </c>
      <c r="G8" s="137">
        <v>10</v>
      </c>
      <c r="H8" s="22"/>
    </row>
    <row r="9" spans="1:8" s="23" customFormat="1" ht="23.25" customHeight="1" x14ac:dyDescent="0.2">
      <c r="A9" s="163" t="s">
        <v>127</v>
      </c>
      <c r="B9" s="164"/>
      <c r="C9" s="138">
        <v>1400</v>
      </c>
      <c r="D9" s="138">
        <v>1500</v>
      </c>
      <c r="E9" s="138">
        <v>1450</v>
      </c>
      <c r="F9" s="68">
        <f t="shared" si="0"/>
        <v>1400</v>
      </c>
      <c r="G9" s="138">
        <v>1300</v>
      </c>
      <c r="H9" s="22"/>
    </row>
    <row r="10" spans="1:8" s="23" customFormat="1" ht="23.25" customHeight="1" x14ac:dyDescent="0.2">
      <c r="A10" s="165" t="s">
        <v>128</v>
      </c>
      <c r="B10" s="166"/>
      <c r="C10" s="69">
        <f>C8*C9</f>
        <v>16800</v>
      </c>
      <c r="D10" s="69">
        <f>D8*D9</f>
        <v>24000</v>
      </c>
      <c r="E10" s="69">
        <f t="shared" ref="E10:G10" si="1">E8*E9</f>
        <v>20300</v>
      </c>
      <c r="F10" s="70">
        <f t="shared" si="1"/>
        <v>16800</v>
      </c>
      <c r="G10" s="69">
        <f t="shared" si="1"/>
        <v>13000</v>
      </c>
      <c r="H10" s="22"/>
    </row>
    <row r="11" spans="1:8" s="23" customFormat="1" ht="23.25" customHeight="1" x14ac:dyDescent="0.2">
      <c r="A11" s="167" t="s">
        <v>95</v>
      </c>
      <c r="B11" s="168"/>
      <c r="C11" s="139">
        <v>24</v>
      </c>
      <c r="D11" s="139">
        <v>32</v>
      </c>
      <c r="E11" s="139">
        <v>27</v>
      </c>
      <c r="F11" s="72">
        <f t="shared" ref="F11:F12" si="2">C11</f>
        <v>24</v>
      </c>
      <c r="G11" s="139">
        <v>20</v>
      </c>
      <c r="H11" s="22"/>
    </row>
    <row r="12" spans="1:8" s="23" customFormat="1" ht="23.25" customHeight="1" x14ac:dyDescent="0.2">
      <c r="A12" s="169" t="s">
        <v>129</v>
      </c>
      <c r="B12" s="170"/>
      <c r="C12" s="140">
        <v>1600</v>
      </c>
      <c r="D12" s="140">
        <v>1700</v>
      </c>
      <c r="E12" s="140">
        <v>1650</v>
      </c>
      <c r="F12" s="39">
        <f t="shared" si="2"/>
        <v>1600</v>
      </c>
      <c r="G12" s="140">
        <v>1450</v>
      </c>
      <c r="H12" s="22"/>
    </row>
    <row r="13" spans="1:8" s="23" customFormat="1" ht="23.25" customHeight="1" x14ac:dyDescent="0.2">
      <c r="A13" s="171" t="s">
        <v>130</v>
      </c>
      <c r="B13" s="172"/>
      <c r="C13" s="32">
        <f>C11*C12</f>
        <v>38400</v>
      </c>
      <c r="D13" s="32">
        <f>D11*D12</f>
        <v>54400</v>
      </c>
      <c r="E13" s="32">
        <f t="shared" ref="E13:G13" si="3">E11*E12</f>
        <v>44550</v>
      </c>
      <c r="F13" s="74">
        <f t="shared" si="3"/>
        <v>38400</v>
      </c>
      <c r="G13" s="32">
        <f t="shared" si="3"/>
        <v>29000</v>
      </c>
      <c r="H13" s="22"/>
    </row>
    <row r="14" spans="1:8" s="23" customFormat="1" ht="23.25" customHeight="1" x14ac:dyDescent="0.2">
      <c r="A14" s="157" t="s">
        <v>39</v>
      </c>
      <c r="B14" s="158"/>
      <c r="C14" s="137">
        <v>0</v>
      </c>
      <c r="D14" s="137">
        <v>0</v>
      </c>
      <c r="E14" s="137">
        <v>0</v>
      </c>
      <c r="F14" s="66">
        <f t="shared" ref="F14:F15" si="4">C14</f>
        <v>0</v>
      </c>
      <c r="G14" s="137">
        <v>0</v>
      </c>
      <c r="H14" s="22"/>
    </row>
    <row r="15" spans="1:8" s="23" customFormat="1" ht="23.25" customHeight="1" x14ac:dyDescent="0.2">
      <c r="A15" s="163" t="s">
        <v>40</v>
      </c>
      <c r="B15" s="164"/>
      <c r="C15" s="138">
        <v>0</v>
      </c>
      <c r="D15" s="138">
        <v>0</v>
      </c>
      <c r="E15" s="138">
        <v>0</v>
      </c>
      <c r="F15" s="68">
        <f t="shared" si="4"/>
        <v>0</v>
      </c>
      <c r="G15" s="138">
        <v>0</v>
      </c>
      <c r="H15" s="22"/>
    </row>
    <row r="16" spans="1:8" s="23" customFormat="1" ht="23.25" customHeight="1" x14ac:dyDescent="0.2">
      <c r="A16" s="165" t="s">
        <v>41</v>
      </c>
      <c r="B16" s="166"/>
      <c r="C16" s="69">
        <f>C14*C15</f>
        <v>0</v>
      </c>
      <c r="D16" s="69">
        <f>D14*D15</f>
        <v>0</v>
      </c>
      <c r="E16" s="69">
        <f t="shared" ref="E16:G16" si="5">E14*E15</f>
        <v>0</v>
      </c>
      <c r="F16" s="70">
        <f t="shared" si="5"/>
        <v>0</v>
      </c>
      <c r="G16" s="69">
        <f t="shared" si="5"/>
        <v>0</v>
      </c>
      <c r="H16" s="22"/>
    </row>
    <row r="17" spans="1:8" s="23" customFormat="1" ht="23.25" customHeight="1" x14ac:dyDescent="0.2">
      <c r="A17" s="175" t="s">
        <v>42</v>
      </c>
      <c r="B17" s="176"/>
      <c r="C17" s="139">
        <v>18</v>
      </c>
      <c r="D17" s="139">
        <v>24</v>
      </c>
      <c r="E17" s="139">
        <v>21</v>
      </c>
      <c r="F17" s="72">
        <f t="shared" ref="F17:F18" si="6">C17</f>
        <v>18</v>
      </c>
      <c r="G17" s="139">
        <v>15</v>
      </c>
      <c r="H17" s="22"/>
    </row>
    <row r="18" spans="1:8" s="23" customFormat="1" ht="23.25" customHeight="1" x14ac:dyDescent="0.2">
      <c r="A18" s="177" t="s">
        <v>43</v>
      </c>
      <c r="B18" s="178"/>
      <c r="C18" s="140">
        <v>1250</v>
      </c>
      <c r="D18" s="140">
        <v>1350</v>
      </c>
      <c r="E18" s="140">
        <v>1300</v>
      </c>
      <c r="F18" s="39">
        <f t="shared" si="6"/>
        <v>1250</v>
      </c>
      <c r="G18" s="140">
        <v>1150</v>
      </c>
      <c r="H18" s="22"/>
    </row>
    <row r="19" spans="1:8" s="23" customFormat="1" ht="23.25" customHeight="1" x14ac:dyDescent="0.2">
      <c r="A19" s="179" t="s">
        <v>44</v>
      </c>
      <c r="B19" s="180"/>
      <c r="C19" s="32">
        <f>C17*C18</f>
        <v>22500</v>
      </c>
      <c r="D19" s="32">
        <f>D17*D18</f>
        <v>32400</v>
      </c>
      <c r="E19" s="32">
        <f t="shared" ref="E19:G19" si="7">E17*E18</f>
        <v>27300</v>
      </c>
      <c r="F19" s="74">
        <f t="shared" si="7"/>
        <v>22500</v>
      </c>
      <c r="G19" s="32">
        <f t="shared" si="7"/>
        <v>17250</v>
      </c>
      <c r="H19" s="22"/>
    </row>
    <row r="20" spans="1:8" s="23" customFormat="1" ht="23.25" customHeight="1" x14ac:dyDescent="0.2">
      <c r="A20" s="173" t="s">
        <v>45</v>
      </c>
      <c r="B20" s="174"/>
      <c r="C20" s="137">
        <v>3</v>
      </c>
      <c r="D20" s="137">
        <v>5</v>
      </c>
      <c r="E20" s="137">
        <v>4</v>
      </c>
      <c r="F20" s="66">
        <f t="shared" ref="F20:F21" si="8">C20</f>
        <v>3</v>
      </c>
      <c r="G20" s="137">
        <v>1</v>
      </c>
      <c r="H20" s="22"/>
    </row>
    <row r="21" spans="1:8" s="23" customFormat="1" ht="23.25" customHeight="1" x14ac:dyDescent="0.2">
      <c r="A21" s="181" t="s">
        <v>46</v>
      </c>
      <c r="B21" s="182"/>
      <c r="C21" s="138">
        <v>1900</v>
      </c>
      <c r="D21" s="138">
        <v>1900</v>
      </c>
      <c r="E21" s="138">
        <v>1900</v>
      </c>
      <c r="F21" s="68">
        <f t="shared" si="8"/>
        <v>1900</v>
      </c>
      <c r="G21" s="138">
        <v>1700</v>
      </c>
      <c r="H21" s="22"/>
    </row>
    <row r="22" spans="1:8" s="23" customFormat="1" ht="23.25" customHeight="1" x14ac:dyDescent="0.2">
      <c r="A22" s="183" t="s">
        <v>47</v>
      </c>
      <c r="B22" s="184"/>
      <c r="C22" s="69">
        <f>C20*C21</f>
        <v>5700</v>
      </c>
      <c r="D22" s="69">
        <f>D20*D21</f>
        <v>9500</v>
      </c>
      <c r="E22" s="69">
        <f t="shared" ref="E22:G22" si="9">E20*E21</f>
        <v>7600</v>
      </c>
      <c r="F22" s="70">
        <f t="shared" si="9"/>
        <v>5700</v>
      </c>
      <c r="G22" s="69">
        <f t="shared" si="9"/>
        <v>1700</v>
      </c>
      <c r="H22" s="22"/>
    </row>
    <row r="23" spans="1:8" s="76" customFormat="1" ht="23.25" customHeight="1" x14ac:dyDescent="0.2">
      <c r="A23" s="185" t="s">
        <v>48</v>
      </c>
      <c r="B23" s="186"/>
      <c r="C23" s="90">
        <f>C8+C11+C14+C17+C20</f>
        <v>57</v>
      </c>
      <c r="D23" s="90">
        <f t="shared" ref="D23:G23" si="10">D8+D11+D14+D17+D20</f>
        <v>77</v>
      </c>
      <c r="E23" s="90">
        <f t="shared" si="10"/>
        <v>66</v>
      </c>
      <c r="F23" s="90">
        <f t="shared" si="10"/>
        <v>57</v>
      </c>
      <c r="G23" s="90">
        <f t="shared" si="10"/>
        <v>46</v>
      </c>
      <c r="H23" s="75"/>
    </row>
    <row r="24" spans="1:8" s="76" customFormat="1" ht="23.25" customHeight="1" x14ac:dyDescent="0.2">
      <c r="A24" s="185" t="s">
        <v>49</v>
      </c>
      <c r="B24" s="186"/>
      <c r="C24" s="91">
        <f>C10+C13+C16+C19+C22</f>
        <v>83400</v>
      </c>
      <c r="D24" s="91">
        <f t="shared" ref="D24:G24" si="11">D10+D13+D16+D19+D22</f>
        <v>120300</v>
      </c>
      <c r="E24" s="91">
        <f t="shared" si="11"/>
        <v>99750</v>
      </c>
      <c r="F24" s="91">
        <f t="shared" si="11"/>
        <v>83400</v>
      </c>
      <c r="G24" s="91">
        <f t="shared" si="11"/>
        <v>60950</v>
      </c>
      <c r="H24" s="75"/>
    </row>
    <row r="25" spans="1:8" s="76" customFormat="1" ht="23.25" customHeight="1" x14ac:dyDescent="0.2">
      <c r="A25" s="187" t="s">
        <v>50</v>
      </c>
      <c r="B25" s="188"/>
      <c r="C25" s="77">
        <f>IF(C23=0,0,(C24/C23))</f>
        <v>1463.1578947368421</v>
      </c>
      <c r="D25" s="77">
        <f t="shared" ref="D25:G25" si="12">IF(D23=0,0,(D24/D23))</f>
        <v>1562.3376623376623</v>
      </c>
      <c r="E25" s="77">
        <f t="shared" si="12"/>
        <v>1511.3636363636363</v>
      </c>
      <c r="F25" s="77">
        <f t="shared" si="12"/>
        <v>1463.1578947368421</v>
      </c>
      <c r="G25" s="77">
        <f t="shared" si="12"/>
        <v>1325</v>
      </c>
      <c r="H25" s="75"/>
    </row>
    <row r="26" spans="1:8" s="23" customFormat="1" ht="23.25" customHeight="1" x14ac:dyDescent="0.2">
      <c r="A26" s="173" t="s">
        <v>51</v>
      </c>
      <c r="B26" s="174"/>
      <c r="C26" s="137">
        <v>24</v>
      </c>
      <c r="D26" s="137">
        <v>30</v>
      </c>
      <c r="E26" s="137">
        <v>27</v>
      </c>
      <c r="F26" s="66">
        <f t="shared" ref="F26:F27" si="13">C26</f>
        <v>24</v>
      </c>
      <c r="G26" s="137">
        <v>20</v>
      </c>
      <c r="H26" s="22"/>
    </row>
    <row r="27" spans="1:8" s="23" customFormat="1" ht="23.25" customHeight="1" x14ac:dyDescent="0.2">
      <c r="A27" s="181" t="s">
        <v>52</v>
      </c>
      <c r="B27" s="182"/>
      <c r="C27" s="138">
        <v>1650</v>
      </c>
      <c r="D27" s="138">
        <v>1750</v>
      </c>
      <c r="E27" s="138">
        <v>1700</v>
      </c>
      <c r="F27" s="68">
        <f t="shared" si="13"/>
        <v>1650</v>
      </c>
      <c r="G27" s="138">
        <v>1500</v>
      </c>
      <c r="H27" s="22"/>
    </row>
    <row r="28" spans="1:8" s="23" customFormat="1" ht="23.25" customHeight="1" x14ac:dyDescent="0.2">
      <c r="A28" s="183" t="s">
        <v>53</v>
      </c>
      <c r="B28" s="184"/>
      <c r="C28" s="69">
        <f>C26*C27</f>
        <v>39600</v>
      </c>
      <c r="D28" s="69">
        <f>D26*D27</f>
        <v>52500</v>
      </c>
      <c r="E28" s="69">
        <f t="shared" ref="E28:G28" si="14">E26*E27</f>
        <v>45900</v>
      </c>
      <c r="F28" s="70">
        <f t="shared" si="14"/>
        <v>39600</v>
      </c>
      <c r="G28" s="69">
        <f t="shared" si="14"/>
        <v>30000</v>
      </c>
      <c r="H28" s="22"/>
    </row>
    <row r="29" spans="1:8" s="23" customFormat="1" ht="23.25" customHeight="1" x14ac:dyDescent="0.2">
      <c r="A29" s="175" t="s">
        <v>54</v>
      </c>
      <c r="B29" s="176"/>
      <c r="C29" s="139">
        <v>10</v>
      </c>
      <c r="D29" s="139">
        <v>14</v>
      </c>
      <c r="E29" s="139">
        <v>12</v>
      </c>
      <c r="F29" s="72">
        <f t="shared" ref="F29:F30" si="15">C29</f>
        <v>10</v>
      </c>
      <c r="G29" s="139">
        <v>8</v>
      </c>
      <c r="H29" s="22"/>
    </row>
    <row r="30" spans="1:8" s="23" customFormat="1" ht="23.25" customHeight="1" x14ac:dyDescent="0.2">
      <c r="A30" s="177" t="s">
        <v>55</v>
      </c>
      <c r="B30" s="178"/>
      <c r="C30" s="140">
        <v>1100</v>
      </c>
      <c r="D30" s="140">
        <v>1300</v>
      </c>
      <c r="E30" s="140">
        <v>1200</v>
      </c>
      <c r="F30" s="39">
        <f t="shared" si="15"/>
        <v>1100</v>
      </c>
      <c r="G30" s="140">
        <v>1000</v>
      </c>
      <c r="H30" s="22"/>
    </row>
    <row r="31" spans="1:8" s="23" customFormat="1" ht="23.25" customHeight="1" x14ac:dyDescent="0.2">
      <c r="A31" s="179" t="s">
        <v>56</v>
      </c>
      <c r="B31" s="180"/>
      <c r="C31" s="32">
        <f>C29*C30</f>
        <v>11000</v>
      </c>
      <c r="D31" s="32">
        <f>D29*D30</f>
        <v>18200</v>
      </c>
      <c r="E31" s="32">
        <f t="shared" ref="E31:G31" si="16">E29*E30</f>
        <v>14400</v>
      </c>
      <c r="F31" s="74">
        <f t="shared" si="16"/>
        <v>11000</v>
      </c>
      <c r="G31" s="32">
        <f t="shared" si="16"/>
        <v>8000</v>
      </c>
      <c r="H31" s="22"/>
    </row>
    <row r="32" spans="1:8" s="23" customFormat="1" ht="23.25" customHeight="1" x14ac:dyDescent="0.2">
      <c r="A32" s="173" t="s">
        <v>57</v>
      </c>
      <c r="B32" s="174"/>
      <c r="C32" s="137">
        <v>28</v>
      </c>
      <c r="D32" s="137">
        <v>36</v>
      </c>
      <c r="E32" s="137">
        <v>32</v>
      </c>
      <c r="F32" s="66">
        <f t="shared" ref="F32:F33" si="17">C32</f>
        <v>28</v>
      </c>
      <c r="G32" s="137">
        <v>24</v>
      </c>
      <c r="H32" s="22"/>
    </row>
    <row r="33" spans="1:8" s="23" customFormat="1" ht="23.25" customHeight="1" x14ac:dyDescent="0.2">
      <c r="A33" s="181" t="s">
        <v>58</v>
      </c>
      <c r="B33" s="182"/>
      <c r="C33" s="138">
        <v>1350</v>
      </c>
      <c r="D33" s="138">
        <v>1500</v>
      </c>
      <c r="E33" s="138">
        <v>1425</v>
      </c>
      <c r="F33" s="68">
        <f t="shared" si="17"/>
        <v>1350</v>
      </c>
      <c r="G33" s="138">
        <v>1200</v>
      </c>
      <c r="H33" s="22"/>
    </row>
    <row r="34" spans="1:8" s="23" customFormat="1" ht="23.25" customHeight="1" x14ac:dyDescent="0.2">
      <c r="A34" s="183" t="s">
        <v>59</v>
      </c>
      <c r="B34" s="184"/>
      <c r="C34" s="69">
        <f>C32*C33</f>
        <v>37800</v>
      </c>
      <c r="D34" s="69">
        <f>D32*D33</f>
        <v>54000</v>
      </c>
      <c r="E34" s="69">
        <f t="shared" ref="E34:G34" si="18">E32*E33</f>
        <v>45600</v>
      </c>
      <c r="F34" s="70">
        <f t="shared" si="18"/>
        <v>37800</v>
      </c>
      <c r="G34" s="69">
        <f t="shared" si="18"/>
        <v>28800</v>
      </c>
      <c r="H34" s="22"/>
    </row>
    <row r="35" spans="1:8" s="23" customFormat="1" ht="23.25" customHeight="1" x14ac:dyDescent="0.2">
      <c r="A35" s="175" t="s">
        <v>60</v>
      </c>
      <c r="B35" s="176"/>
      <c r="C35" s="139">
        <v>22</v>
      </c>
      <c r="D35" s="139">
        <v>28</v>
      </c>
      <c r="E35" s="139">
        <v>25</v>
      </c>
      <c r="F35" s="72">
        <f t="shared" ref="F35:F36" si="19">C35</f>
        <v>22</v>
      </c>
      <c r="G35" s="139">
        <v>18</v>
      </c>
      <c r="H35" s="22"/>
    </row>
    <row r="36" spans="1:8" s="23" customFormat="1" ht="23.25" customHeight="1" x14ac:dyDescent="0.2">
      <c r="A36" s="177" t="s">
        <v>61</v>
      </c>
      <c r="B36" s="178"/>
      <c r="C36" s="140">
        <v>1250</v>
      </c>
      <c r="D36" s="140">
        <v>1350</v>
      </c>
      <c r="E36" s="140">
        <v>1300</v>
      </c>
      <c r="F36" s="39">
        <f t="shared" si="19"/>
        <v>1250</v>
      </c>
      <c r="G36" s="140">
        <v>1150</v>
      </c>
      <c r="H36" s="22"/>
    </row>
    <row r="37" spans="1:8" s="23" customFormat="1" ht="23.25" customHeight="1" x14ac:dyDescent="0.2">
      <c r="A37" s="179" t="s">
        <v>62</v>
      </c>
      <c r="B37" s="180"/>
      <c r="C37" s="32">
        <f>C35*C36</f>
        <v>27500</v>
      </c>
      <c r="D37" s="32">
        <f>D35*D36</f>
        <v>37800</v>
      </c>
      <c r="E37" s="32">
        <f t="shared" ref="E37:G37" si="20">E35*E36</f>
        <v>32500</v>
      </c>
      <c r="F37" s="74">
        <f t="shared" si="20"/>
        <v>27500</v>
      </c>
      <c r="G37" s="32">
        <f t="shared" si="20"/>
        <v>20700</v>
      </c>
      <c r="H37" s="22"/>
    </row>
    <row r="38" spans="1:8" s="23" customFormat="1" ht="23.25" customHeight="1" x14ac:dyDescent="0.2">
      <c r="A38" s="173" t="s">
        <v>63</v>
      </c>
      <c r="B38" s="174"/>
      <c r="C38" s="137">
        <v>6</v>
      </c>
      <c r="D38" s="137">
        <v>10</v>
      </c>
      <c r="E38" s="137">
        <v>8</v>
      </c>
      <c r="F38" s="66">
        <f t="shared" ref="F38:F39" si="21">C38</f>
        <v>6</v>
      </c>
      <c r="G38" s="137">
        <v>5</v>
      </c>
      <c r="H38" s="22"/>
    </row>
    <row r="39" spans="1:8" s="23" customFormat="1" ht="23.25" customHeight="1" x14ac:dyDescent="0.2">
      <c r="A39" s="181" t="s">
        <v>64</v>
      </c>
      <c r="B39" s="182"/>
      <c r="C39" s="138">
        <v>2200</v>
      </c>
      <c r="D39" s="138">
        <v>2400</v>
      </c>
      <c r="E39" s="138">
        <v>2300</v>
      </c>
      <c r="F39" s="68">
        <f t="shared" si="21"/>
        <v>2200</v>
      </c>
      <c r="G39" s="138">
        <v>2000</v>
      </c>
      <c r="H39" s="22"/>
    </row>
    <row r="40" spans="1:8" s="23" customFormat="1" ht="23.25" customHeight="1" x14ac:dyDescent="0.2">
      <c r="A40" s="183" t="s">
        <v>65</v>
      </c>
      <c r="B40" s="184"/>
      <c r="C40" s="69">
        <f>C38*C39</f>
        <v>13200</v>
      </c>
      <c r="D40" s="69">
        <f>D38*D39</f>
        <v>24000</v>
      </c>
      <c r="E40" s="69">
        <f t="shared" ref="E40:G40" si="22">E38*E39</f>
        <v>18400</v>
      </c>
      <c r="F40" s="70">
        <f t="shared" si="22"/>
        <v>13200</v>
      </c>
      <c r="G40" s="69">
        <f t="shared" si="22"/>
        <v>10000</v>
      </c>
      <c r="H40" s="22"/>
    </row>
    <row r="41" spans="1:8" s="76" customFormat="1" ht="23.25" customHeight="1" x14ac:dyDescent="0.2">
      <c r="A41" s="185" t="s">
        <v>66</v>
      </c>
      <c r="B41" s="186"/>
      <c r="C41" s="90">
        <f>C26+C29+C32+C35+C38</f>
        <v>90</v>
      </c>
      <c r="D41" s="90">
        <f t="shared" ref="D41:G41" si="23">D26+D29+D32+D35+D38</f>
        <v>118</v>
      </c>
      <c r="E41" s="90">
        <f t="shared" si="23"/>
        <v>104</v>
      </c>
      <c r="F41" s="90">
        <f t="shared" si="23"/>
        <v>90</v>
      </c>
      <c r="G41" s="90">
        <f t="shared" si="23"/>
        <v>75</v>
      </c>
      <c r="H41" s="75"/>
    </row>
    <row r="42" spans="1:8" s="76" customFormat="1" ht="23.25" customHeight="1" x14ac:dyDescent="0.2">
      <c r="A42" s="185" t="s">
        <v>67</v>
      </c>
      <c r="B42" s="186"/>
      <c r="C42" s="91">
        <f>C28+C31+C34+C37+C40</f>
        <v>129100</v>
      </c>
      <c r="D42" s="91">
        <f t="shared" ref="D42:G42" si="24">D28+D31+D34+D37+D40</f>
        <v>186500</v>
      </c>
      <c r="E42" s="91">
        <f t="shared" si="24"/>
        <v>156800</v>
      </c>
      <c r="F42" s="91">
        <f t="shared" si="24"/>
        <v>129100</v>
      </c>
      <c r="G42" s="91">
        <f t="shared" si="24"/>
        <v>97500</v>
      </c>
      <c r="H42" s="75"/>
    </row>
    <row r="43" spans="1:8" s="76" customFormat="1" ht="23.25" customHeight="1" x14ac:dyDescent="0.2">
      <c r="A43" s="187" t="s">
        <v>68</v>
      </c>
      <c r="B43" s="188"/>
      <c r="C43" s="79">
        <f>IF(C41=0,0,(C42/C41))</f>
        <v>1434.4444444444443</v>
      </c>
      <c r="D43" s="79">
        <f t="shared" ref="D43:G43" si="25">IF(D41=0,0,(D42/D41))</f>
        <v>1580.5084745762713</v>
      </c>
      <c r="E43" s="79">
        <f t="shared" si="25"/>
        <v>1507.6923076923076</v>
      </c>
      <c r="F43" s="79">
        <f t="shared" si="25"/>
        <v>1434.4444444444443</v>
      </c>
      <c r="G43" s="79">
        <f t="shared" si="25"/>
        <v>1300</v>
      </c>
      <c r="H43" s="75"/>
    </row>
    <row r="44" spans="1:8" s="23" customFormat="1" ht="23.25" customHeight="1" x14ac:dyDescent="0.2">
      <c r="A44" s="173" t="s">
        <v>69</v>
      </c>
      <c r="B44" s="174"/>
      <c r="C44" s="92">
        <f>C23+C41</f>
        <v>147</v>
      </c>
      <c r="D44" s="92">
        <f t="shared" ref="D44:G44" si="26">D23+D41</f>
        <v>195</v>
      </c>
      <c r="E44" s="92">
        <f t="shared" si="26"/>
        <v>170</v>
      </c>
      <c r="F44" s="92">
        <f t="shared" si="26"/>
        <v>147</v>
      </c>
      <c r="G44" s="92">
        <f t="shared" si="26"/>
        <v>121</v>
      </c>
      <c r="H44" s="22"/>
    </row>
    <row r="45" spans="1:8" s="23" customFormat="1" ht="23.25" customHeight="1" x14ac:dyDescent="0.2">
      <c r="A45" s="181" t="s">
        <v>70</v>
      </c>
      <c r="B45" s="182"/>
      <c r="C45" s="138">
        <v>1200</v>
      </c>
      <c r="D45" s="138">
        <v>1400</v>
      </c>
      <c r="E45" s="138">
        <v>1300</v>
      </c>
      <c r="F45" s="68">
        <f t="shared" ref="F45" si="27">C45</f>
        <v>1200</v>
      </c>
      <c r="G45" s="138">
        <v>1100</v>
      </c>
      <c r="H45" s="22"/>
    </row>
    <row r="46" spans="1:8" s="23" customFormat="1" ht="23.25" customHeight="1" thickBot="1" x14ac:dyDescent="0.25">
      <c r="A46" s="193" t="s">
        <v>71</v>
      </c>
      <c r="B46" s="194"/>
      <c r="C46" s="145">
        <f>C44*C45</f>
        <v>176400</v>
      </c>
      <c r="D46" s="145">
        <f>D44*D45</f>
        <v>273000</v>
      </c>
      <c r="E46" s="145">
        <f t="shared" ref="E46:G46" si="28">E44*E45</f>
        <v>221000</v>
      </c>
      <c r="F46" s="146">
        <f t="shared" si="28"/>
        <v>176400</v>
      </c>
      <c r="G46" s="145">
        <f t="shared" si="28"/>
        <v>133100</v>
      </c>
      <c r="H46" s="147"/>
    </row>
    <row r="47" spans="1:8" s="23" customFormat="1" ht="23.25" customHeight="1" thickTop="1" x14ac:dyDescent="0.2">
      <c r="A47" s="175" t="s">
        <v>72</v>
      </c>
      <c r="B47" s="176"/>
      <c r="C47" s="143">
        <v>0</v>
      </c>
      <c r="D47" s="143">
        <v>0</v>
      </c>
      <c r="E47" s="143">
        <v>0</v>
      </c>
      <c r="F47" s="144">
        <f t="shared" ref="F47:F48" si="29">C47</f>
        <v>0</v>
      </c>
      <c r="G47" s="143">
        <v>0</v>
      </c>
      <c r="H47" s="22"/>
    </row>
    <row r="48" spans="1:8" s="23" customFormat="1" ht="23.25" customHeight="1" x14ac:dyDescent="0.2">
      <c r="A48" s="177" t="s">
        <v>73</v>
      </c>
      <c r="B48" s="178"/>
      <c r="C48" s="141">
        <v>0</v>
      </c>
      <c r="D48" s="141">
        <v>0</v>
      </c>
      <c r="E48" s="141">
        <v>0</v>
      </c>
      <c r="F48" s="83">
        <f t="shared" si="29"/>
        <v>0</v>
      </c>
      <c r="G48" s="141">
        <v>0</v>
      </c>
      <c r="H48" s="22"/>
    </row>
    <row r="49" spans="1:8" s="23" customFormat="1" ht="23.25" customHeight="1" x14ac:dyDescent="0.2">
      <c r="A49" s="179" t="s">
        <v>74</v>
      </c>
      <c r="B49" s="180"/>
      <c r="C49" s="32">
        <f>C47*C48</f>
        <v>0</v>
      </c>
      <c r="D49" s="32">
        <f>D47*D48</f>
        <v>0</v>
      </c>
      <c r="E49" s="32">
        <f t="shared" ref="E49:G49" si="30">E47*E48</f>
        <v>0</v>
      </c>
      <c r="F49" s="74">
        <f t="shared" si="30"/>
        <v>0</v>
      </c>
      <c r="G49" s="32">
        <f t="shared" si="30"/>
        <v>0</v>
      </c>
      <c r="H49" s="22"/>
    </row>
    <row r="50" spans="1:8" s="23" customFormat="1" ht="23.25" customHeight="1" x14ac:dyDescent="0.2">
      <c r="A50" s="173" t="s">
        <v>75</v>
      </c>
      <c r="B50" s="174"/>
      <c r="C50" s="137">
        <v>30</v>
      </c>
      <c r="D50" s="137">
        <v>40</v>
      </c>
      <c r="E50" s="137">
        <v>35</v>
      </c>
      <c r="F50" s="66">
        <f t="shared" ref="F50:F51" si="31">C50</f>
        <v>30</v>
      </c>
      <c r="G50" s="137">
        <v>35</v>
      </c>
      <c r="H50" s="22"/>
    </row>
    <row r="51" spans="1:8" s="23" customFormat="1" ht="23.25" customHeight="1" x14ac:dyDescent="0.2">
      <c r="A51" s="181" t="s">
        <v>76</v>
      </c>
      <c r="B51" s="182"/>
      <c r="C51" s="142">
        <v>75</v>
      </c>
      <c r="D51" s="142">
        <v>125</v>
      </c>
      <c r="E51" s="142">
        <v>100</v>
      </c>
      <c r="F51" s="81">
        <f t="shared" si="31"/>
        <v>75</v>
      </c>
      <c r="G51" s="142">
        <v>-100</v>
      </c>
      <c r="H51" s="22"/>
    </row>
    <row r="52" spans="1:8" s="23" customFormat="1" ht="23.25" customHeight="1" x14ac:dyDescent="0.2">
      <c r="A52" s="183" t="s">
        <v>77</v>
      </c>
      <c r="B52" s="184"/>
      <c r="C52" s="69">
        <f>C50*C51</f>
        <v>2250</v>
      </c>
      <c r="D52" s="69">
        <f>D50*D51</f>
        <v>5000</v>
      </c>
      <c r="E52" s="69">
        <f t="shared" ref="E52:G52" si="32">E50*E51</f>
        <v>3500</v>
      </c>
      <c r="F52" s="70">
        <f t="shared" si="32"/>
        <v>2250</v>
      </c>
      <c r="G52" s="69">
        <f t="shared" si="32"/>
        <v>-3500</v>
      </c>
      <c r="H52" s="22"/>
    </row>
    <row r="53" spans="1:8" s="23" customFormat="1" ht="23.25" customHeight="1" x14ac:dyDescent="0.2">
      <c r="A53" s="175" t="s">
        <v>78</v>
      </c>
      <c r="B53" s="176"/>
      <c r="C53" s="139">
        <v>23</v>
      </c>
      <c r="D53" s="139">
        <v>30</v>
      </c>
      <c r="E53" s="139">
        <v>27</v>
      </c>
      <c r="F53" s="72">
        <f t="shared" ref="F53:F54" si="33">C53</f>
        <v>23</v>
      </c>
      <c r="G53" s="139">
        <v>20</v>
      </c>
      <c r="H53" s="22"/>
    </row>
    <row r="54" spans="1:8" s="23" customFormat="1" ht="23.25" customHeight="1" x14ac:dyDescent="0.2">
      <c r="A54" s="177" t="s">
        <v>79</v>
      </c>
      <c r="B54" s="178"/>
      <c r="C54" s="140">
        <v>125</v>
      </c>
      <c r="D54" s="140">
        <v>125</v>
      </c>
      <c r="E54" s="140">
        <v>125</v>
      </c>
      <c r="F54" s="39">
        <f t="shared" si="33"/>
        <v>125</v>
      </c>
      <c r="G54" s="141">
        <v>-100</v>
      </c>
      <c r="H54" s="22"/>
    </row>
    <row r="55" spans="1:8" s="23" customFormat="1" ht="23.25" customHeight="1" x14ac:dyDescent="0.2">
      <c r="A55" s="179" t="s">
        <v>80</v>
      </c>
      <c r="B55" s="180"/>
      <c r="C55" s="32">
        <f>C53*C54</f>
        <v>2875</v>
      </c>
      <c r="D55" s="32">
        <f>D53*D54</f>
        <v>3750</v>
      </c>
      <c r="E55" s="32">
        <f t="shared" ref="E55:G55" si="34">E53*E54</f>
        <v>3375</v>
      </c>
      <c r="F55" s="74">
        <f t="shared" si="34"/>
        <v>2875</v>
      </c>
      <c r="G55" s="32">
        <f t="shared" si="34"/>
        <v>-2000</v>
      </c>
      <c r="H55" s="22"/>
    </row>
    <row r="56" spans="1:8" s="23" customFormat="1" ht="23.25" customHeight="1" x14ac:dyDescent="0.2">
      <c r="A56" s="183" t="s">
        <v>81</v>
      </c>
      <c r="B56" s="184"/>
      <c r="C56" s="138">
        <v>400</v>
      </c>
      <c r="D56" s="138">
        <v>400</v>
      </c>
      <c r="E56" s="138">
        <v>400</v>
      </c>
      <c r="F56" s="68">
        <f t="shared" ref="F56" si="35">C56</f>
        <v>400</v>
      </c>
      <c r="G56" s="138">
        <v>250</v>
      </c>
      <c r="H56" s="22"/>
    </row>
    <row r="57" spans="1:8" s="23" customFormat="1" ht="23.25" customHeight="1" x14ac:dyDescent="0.2">
      <c r="A57" s="183" t="s">
        <v>82</v>
      </c>
      <c r="B57" s="184"/>
      <c r="C57" s="20">
        <f>C56*C$23</f>
        <v>22800</v>
      </c>
      <c r="D57" s="20">
        <f t="shared" ref="D57:G57" si="36">D56*D23</f>
        <v>30800</v>
      </c>
      <c r="E57" s="20">
        <f t="shared" si="36"/>
        <v>26400</v>
      </c>
      <c r="F57" s="20">
        <f t="shared" si="36"/>
        <v>22800</v>
      </c>
      <c r="G57" s="20">
        <f t="shared" si="36"/>
        <v>11500</v>
      </c>
      <c r="H57" s="22"/>
    </row>
    <row r="58" spans="1:8" s="23" customFormat="1" ht="23.25" customHeight="1" x14ac:dyDescent="0.2">
      <c r="A58" s="179" t="s">
        <v>83</v>
      </c>
      <c r="B58" s="180"/>
      <c r="C58" s="140">
        <v>0</v>
      </c>
      <c r="D58" s="140">
        <v>0</v>
      </c>
      <c r="E58" s="140">
        <v>0</v>
      </c>
      <c r="F58" s="39">
        <f t="shared" ref="F58" si="37">C58</f>
        <v>0</v>
      </c>
      <c r="G58" s="140">
        <v>0</v>
      </c>
      <c r="H58" s="22"/>
    </row>
    <row r="59" spans="1:8" s="23" customFormat="1" ht="23.25" customHeight="1" x14ac:dyDescent="0.2">
      <c r="A59" s="179" t="s">
        <v>84</v>
      </c>
      <c r="B59" s="180"/>
      <c r="C59" s="78">
        <f>C58*C26</f>
        <v>0</v>
      </c>
      <c r="D59" s="78">
        <f t="shared" ref="D59:G59" si="38">D58*D26</f>
        <v>0</v>
      </c>
      <c r="E59" s="78">
        <f t="shared" si="38"/>
        <v>0</v>
      </c>
      <c r="F59" s="78">
        <f t="shared" si="38"/>
        <v>0</v>
      </c>
      <c r="G59" s="78">
        <f t="shared" si="38"/>
        <v>0</v>
      </c>
      <c r="H59" s="22"/>
    </row>
    <row r="60" spans="1:8" s="23" customFormat="1" ht="23.25" customHeight="1" x14ac:dyDescent="0.2">
      <c r="A60" s="183" t="s">
        <v>85</v>
      </c>
      <c r="B60" s="184"/>
      <c r="C60" s="138">
        <v>0</v>
      </c>
      <c r="D60" s="138">
        <v>0</v>
      </c>
      <c r="E60" s="138">
        <v>0</v>
      </c>
      <c r="F60" s="68">
        <f t="shared" ref="F60" si="39">C60</f>
        <v>0</v>
      </c>
      <c r="G60" s="138">
        <v>0</v>
      </c>
      <c r="H60" s="22"/>
    </row>
    <row r="61" spans="1:8" s="23" customFormat="1" ht="23.25" customHeight="1" x14ac:dyDescent="0.2">
      <c r="A61" s="183" t="s">
        <v>86</v>
      </c>
      <c r="B61" s="184"/>
      <c r="C61" s="20">
        <f>C60*C23</f>
        <v>0</v>
      </c>
      <c r="D61" s="20">
        <f t="shared" ref="D61:G61" si="40">D60*D23</f>
        <v>0</v>
      </c>
      <c r="E61" s="20">
        <f t="shared" si="40"/>
        <v>0</v>
      </c>
      <c r="F61" s="20">
        <f t="shared" si="40"/>
        <v>0</v>
      </c>
      <c r="G61" s="20">
        <f t="shared" si="40"/>
        <v>0</v>
      </c>
      <c r="H61" s="22"/>
    </row>
    <row r="62" spans="1:8" s="23" customFormat="1" ht="23.25" customHeight="1" x14ac:dyDescent="0.2">
      <c r="A62" s="179" t="s">
        <v>87</v>
      </c>
      <c r="B62" s="180"/>
      <c r="C62" s="140">
        <v>0</v>
      </c>
      <c r="D62" s="140">
        <v>0</v>
      </c>
      <c r="E62" s="140">
        <v>0</v>
      </c>
      <c r="F62" s="39">
        <f t="shared" ref="F62" si="41">C62</f>
        <v>0</v>
      </c>
      <c r="G62" s="140">
        <v>0</v>
      </c>
      <c r="H62" s="22"/>
    </row>
    <row r="63" spans="1:8" s="23" customFormat="1" ht="23.25" customHeight="1" x14ac:dyDescent="0.2">
      <c r="A63" s="179" t="s">
        <v>88</v>
      </c>
      <c r="B63" s="180"/>
      <c r="C63" s="78">
        <f>C62*C41</f>
        <v>0</v>
      </c>
      <c r="D63" s="78">
        <f t="shared" ref="D63:G63" si="42">D62*D41</f>
        <v>0</v>
      </c>
      <c r="E63" s="78">
        <f t="shared" si="42"/>
        <v>0</v>
      </c>
      <c r="F63" s="78">
        <f t="shared" si="42"/>
        <v>0</v>
      </c>
      <c r="G63" s="78">
        <f t="shared" si="42"/>
        <v>0</v>
      </c>
      <c r="H63" s="22"/>
    </row>
    <row r="64" spans="1:8" s="23" customFormat="1" ht="23.25" customHeight="1" x14ac:dyDescent="0.2">
      <c r="A64" s="183" t="s">
        <v>89</v>
      </c>
      <c r="B64" s="184"/>
      <c r="C64" s="138">
        <v>399</v>
      </c>
      <c r="D64" s="138">
        <v>399</v>
      </c>
      <c r="E64" s="138">
        <v>399</v>
      </c>
      <c r="F64" s="68">
        <f t="shared" ref="F64" si="43">C64</f>
        <v>399</v>
      </c>
      <c r="G64" s="138">
        <v>399</v>
      </c>
      <c r="H64" s="22"/>
    </row>
    <row r="65" spans="1:8" s="23" customFormat="1" ht="23.25" customHeight="1" x14ac:dyDescent="0.2">
      <c r="A65" s="183" t="s">
        <v>90</v>
      </c>
      <c r="B65" s="184"/>
      <c r="C65" s="20">
        <f>C64*C44</f>
        <v>58653</v>
      </c>
      <c r="D65" s="20">
        <f t="shared" ref="D65:G65" si="44">D64*D44</f>
        <v>77805</v>
      </c>
      <c r="E65" s="20">
        <f t="shared" si="44"/>
        <v>67830</v>
      </c>
      <c r="F65" s="20">
        <f t="shared" si="44"/>
        <v>58653</v>
      </c>
      <c r="G65" s="20">
        <f t="shared" si="44"/>
        <v>48279</v>
      </c>
      <c r="H65" s="22"/>
    </row>
    <row r="66" spans="1:8" s="23" customFormat="1" ht="23.25" customHeight="1" x14ac:dyDescent="0.2">
      <c r="A66" s="179" t="s">
        <v>91</v>
      </c>
      <c r="B66" s="180"/>
      <c r="C66" s="140">
        <v>0</v>
      </c>
      <c r="D66" s="140">
        <v>0</v>
      </c>
      <c r="E66" s="140">
        <v>0</v>
      </c>
      <c r="F66" s="39">
        <f t="shared" ref="F66" si="45">C66</f>
        <v>0</v>
      </c>
      <c r="G66" s="140">
        <v>0</v>
      </c>
      <c r="H66" s="22"/>
    </row>
    <row r="67" spans="1:8" ht="23.25" customHeight="1" x14ac:dyDescent="0.2">
      <c r="A67" s="9" t="s">
        <v>3</v>
      </c>
      <c r="B67" s="10" t="s">
        <v>24</v>
      </c>
      <c r="C67" s="93">
        <f>C44</f>
        <v>147</v>
      </c>
      <c r="D67" s="93">
        <f t="shared" ref="D67:G67" si="46">D44</f>
        <v>195</v>
      </c>
      <c r="E67" s="93">
        <f t="shared" si="46"/>
        <v>170</v>
      </c>
      <c r="F67" s="93">
        <f t="shared" si="46"/>
        <v>147</v>
      </c>
      <c r="G67" s="93">
        <f t="shared" si="46"/>
        <v>121</v>
      </c>
      <c r="H67" s="8"/>
    </row>
    <row r="68" spans="1:8" ht="23.25" x14ac:dyDescent="0.2">
      <c r="A68" s="9" t="s">
        <v>4</v>
      </c>
      <c r="B68" s="12" t="s">
        <v>92</v>
      </c>
      <c r="C68" s="94">
        <f>IF(C67=0,0,(C69/C67))</f>
        <v>3234.5442176870747</v>
      </c>
      <c r="D68" s="94">
        <f t="shared" ref="D68:G68" si="47">IF(D67=0,0,(D69/D67))</f>
        <v>3575.1538461538462</v>
      </c>
      <c r="E68" s="94">
        <f t="shared" si="47"/>
        <v>3403.8529411764707</v>
      </c>
      <c r="F68" s="94">
        <f t="shared" si="47"/>
        <v>3234.5442176870747</v>
      </c>
      <c r="G68" s="94">
        <f t="shared" si="47"/>
        <v>2858.090909090909</v>
      </c>
      <c r="H68" s="8"/>
    </row>
    <row r="69" spans="1:8" ht="24" thickBot="1" x14ac:dyDescent="0.25">
      <c r="A69" s="84" t="s">
        <v>5</v>
      </c>
      <c r="B69" s="85" t="s">
        <v>16</v>
      </c>
      <c r="C69" s="86">
        <f>C24+C42+C46+C49+C52+C55+C57+C59+C61+C63+C65+C66</f>
        <v>475478</v>
      </c>
      <c r="D69" s="86">
        <f t="shared" ref="D69:G69" si="48">D24+D42+D46+D49+D52+D55+D57+D59+D61+D63+D65+D66</f>
        <v>697155</v>
      </c>
      <c r="E69" s="86">
        <f t="shared" si="48"/>
        <v>578655</v>
      </c>
      <c r="F69" s="86">
        <f t="shared" si="48"/>
        <v>475478</v>
      </c>
      <c r="G69" s="86">
        <f t="shared" si="48"/>
        <v>345829</v>
      </c>
      <c r="H69" s="48"/>
    </row>
    <row r="70" spans="1:8" ht="16.5" thickTop="1" x14ac:dyDescent="0.2"/>
  </sheetData>
  <sheetProtection sheet="1" objects="1" scenarios="1"/>
  <mergeCells count="65">
    <mergeCell ref="A1:E1"/>
    <mergeCell ref="A2:E2"/>
    <mergeCell ref="A3:E3"/>
    <mergeCell ref="A4:E4"/>
    <mergeCell ref="A63:B63"/>
    <mergeCell ref="A51:B51"/>
    <mergeCell ref="A52:B52"/>
    <mergeCell ref="A53:B53"/>
    <mergeCell ref="A54:B54"/>
    <mergeCell ref="A55:B55"/>
    <mergeCell ref="A56:B56"/>
    <mergeCell ref="A45:B45"/>
    <mergeCell ref="A46:B46"/>
    <mergeCell ref="A47:B47"/>
    <mergeCell ref="A48:B48"/>
    <mergeCell ref="A49:B49"/>
    <mergeCell ref="A64:B64"/>
    <mergeCell ref="A65:B65"/>
    <mergeCell ref="A66:B66"/>
    <mergeCell ref="A57:B57"/>
    <mergeCell ref="A58:B58"/>
    <mergeCell ref="A59:B59"/>
    <mergeCell ref="A60:B60"/>
    <mergeCell ref="A61:B61"/>
    <mergeCell ref="A62:B62"/>
    <mergeCell ref="A50:B50"/>
    <mergeCell ref="A39:B39"/>
    <mergeCell ref="A40:B40"/>
    <mergeCell ref="A41:B41"/>
    <mergeCell ref="A42:B42"/>
    <mergeCell ref="A43:B43"/>
    <mergeCell ref="A44:B44"/>
    <mergeCell ref="A38:B38"/>
    <mergeCell ref="A27:B27"/>
    <mergeCell ref="A28:B28"/>
    <mergeCell ref="A29:B29"/>
    <mergeCell ref="A30:B30"/>
    <mergeCell ref="A31:B31"/>
    <mergeCell ref="A32:B32"/>
    <mergeCell ref="A33:B33"/>
    <mergeCell ref="A34:B34"/>
    <mergeCell ref="A35:B35"/>
    <mergeCell ref="A36:B36"/>
    <mergeCell ref="A37:B37"/>
    <mergeCell ref="A26:B26"/>
    <mergeCell ref="A15:B15"/>
    <mergeCell ref="A16:B16"/>
    <mergeCell ref="A17:B17"/>
    <mergeCell ref="A18:B18"/>
    <mergeCell ref="A19:B19"/>
    <mergeCell ref="A20:B20"/>
    <mergeCell ref="A21:B21"/>
    <mergeCell ref="A22:B22"/>
    <mergeCell ref="A23:B23"/>
    <mergeCell ref="A24:B24"/>
    <mergeCell ref="A25:B25"/>
    <mergeCell ref="A14:B14"/>
    <mergeCell ref="A6:B6"/>
    <mergeCell ref="A7:B7"/>
    <mergeCell ref="A8:B8"/>
    <mergeCell ref="A9:B9"/>
    <mergeCell ref="A10:B10"/>
    <mergeCell ref="A11:B11"/>
    <mergeCell ref="A12:B12"/>
    <mergeCell ref="A13:B13"/>
  </mergeCells>
  <printOptions horizontalCentered="1"/>
  <pageMargins left="0" right="0" top="0.5" bottom="0" header="0" footer="0"/>
  <pageSetup scale="63" orientation="portrait" r:id="rId1"/>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K184"/>
  <sheetViews>
    <sheetView zoomScaleNormal="100" workbookViewId="0">
      <selection activeCell="C75" sqref="C75"/>
    </sheetView>
  </sheetViews>
  <sheetFormatPr defaultColWidth="8.85546875" defaultRowHeight="15.75" x14ac:dyDescent="0.2"/>
  <cols>
    <col min="1" max="1" width="4.7109375" style="1" customWidth="1"/>
    <col min="2" max="2" width="73" style="1" customWidth="1"/>
    <col min="3" max="3" width="16" style="1" customWidth="1"/>
    <col min="4" max="6" width="15.7109375" style="1" customWidth="1"/>
    <col min="7" max="7" width="17.7109375" style="1" customWidth="1"/>
    <col min="8" max="8" width="4.7109375" style="1" customWidth="1"/>
    <col min="9" max="9" width="2.85546875" style="1" customWidth="1"/>
    <col min="10" max="16384" width="8.85546875" style="1"/>
  </cols>
  <sheetData>
    <row r="1" spans="1:8" ht="50.1" customHeight="1" x14ac:dyDescent="0.2">
      <c r="A1" s="189" t="s">
        <v>15</v>
      </c>
      <c r="B1" s="189"/>
      <c r="C1" s="189"/>
      <c r="D1" s="189"/>
      <c r="E1" s="189"/>
      <c r="F1" s="61"/>
      <c r="G1" s="61"/>
    </row>
    <row r="2" spans="1:8" ht="31.5" customHeight="1" x14ac:dyDescent="0.2">
      <c r="A2" s="207" t="str">
        <f>'Sample - Gross Planning'!$A$2:$E$2</f>
        <v>Prepared by Garry House, May 1, 2013</v>
      </c>
      <c r="B2" s="207"/>
      <c r="C2" s="207"/>
      <c r="D2" s="207"/>
      <c r="E2" s="207"/>
      <c r="F2" s="87"/>
      <c r="G2" s="87"/>
    </row>
    <row r="3" spans="1:8" ht="37.5" customHeight="1" x14ac:dyDescent="0.2">
      <c r="A3" s="199" t="str">
        <f>'Sample - Gross Planning'!$A$3:$E$3</f>
        <v>for Variable Operations at XYZ Buick-GMC</v>
      </c>
      <c r="B3" s="199"/>
      <c r="C3" s="199"/>
      <c r="D3" s="199"/>
      <c r="E3" s="199"/>
      <c r="F3" s="88"/>
      <c r="G3" s="88"/>
    </row>
    <row r="4" spans="1:8" ht="37.5" customHeight="1" thickBot="1" x14ac:dyDescent="0.25">
      <c r="A4" s="192" t="s">
        <v>34</v>
      </c>
      <c r="B4" s="192"/>
      <c r="C4" s="192"/>
      <c r="D4" s="192"/>
      <c r="E4" s="192"/>
      <c r="F4" s="89"/>
      <c r="G4" s="89"/>
    </row>
    <row r="5" spans="1:8" ht="8.1" customHeight="1" thickTop="1" thickBot="1" x14ac:dyDescent="0.25">
      <c r="A5" s="2"/>
      <c r="B5" s="3"/>
      <c r="C5" s="4"/>
      <c r="D5" s="3"/>
      <c r="E5" s="3"/>
      <c r="F5" s="3"/>
      <c r="G5" s="3"/>
      <c r="H5" s="5"/>
    </row>
    <row r="6" spans="1:8" ht="78.95" customHeight="1" thickBot="1" x14ac:dyDescent="0.25">
      <c r="A6" s="159" t="s">
        <v>1</v>
      </c>
      <c r="B6" s="160"/>
      <c r="C6" s="95" t="s">
        <v>0</v>
      </c>
      <c r="D6" s="96" t="s">
        <v>14</v>
      </c>
      <c r="E6" s="96" t="s">
        <v>13</v>
      </c>
      <c r="F6" s="96" t="s">
        <v>12</v>
      </c>
      <c r="G6" s="96" t="s">
        <v>2</v>
      </c>
      <c r="H6" s="8"/>
    </row>
    <row r="7" spans="1:8" ht="35.1" customHeight="1" thickTop="1" x14ac:dyDescent="0.2">
      <c r="A7" s="208" t="s">
        <v>11</v>
      </c>
      <c r="B7" s="209"/>
      <c r="C7" s="100"/>
      <c r="D7" s="101"/>
      <c r="E7" s="101"/>
      <c r="F7" s="101"/>
      <c r="G7" s="101"/>
      <c r="H7" s="8"/>
    </row>
    <row r="8" spans="1:8" ht="24.95" customHeight="1" x14ac:dyDescent="0.2">
      <c r="A8" s="9" t="s">
        <v>3</v>
      </c>
      <c r="B8" s="10" t="s">
        <v>24</v>
      </c>
      <c r="C8" s="125">
        <f>'Sample - Gross Planning'!C67</f>
        <v>147</v>
      </c>
      <c r="D8" s="93">
        <f>'Sample - Gross Planning'!D67</f>
        <v>195</v>
      </c>
      <c r="E8" s="93">
        <f>'Sample - Gross Planning'!E67</f>
        <v>170</v>
      </c>
      <c r="F8" s="11">
        <f t="shared" ref="F8:F9" si="0">C8</f>
        <v>147</v>
      </c>
      <c r="G8" s="93">
        <f>'Sample - Gross Planning'!G67</f>
        <v>121</v>
      </c>
      <c r="H8" s="8"/>
    </row>
    <row r="9" spans="1:8" ht="24.95" customHeight="1" x14ac:dyDescent="0.2">
      <c r="A9" s="9" t="s">
        <v>4</v>
      </c>
      <c r="B9" s="12" t="s">
        <v>31</v>
      </c>
      <c r="C9" s="126">
        <f>ROUND(IF(C8=0,0,(C10/C8)),0)</f>
        <v>3235</v>
      </c>
      <c r="D9" s="94">
        <f>ROUND(IF(D8=0,0,(D10/D8)),0)</f>
        <v>3575</v>
      </c>
      <c r="E9" s="94">
        <f>ROUND(IF(E8=0,0,(E10/E8)),0)</f>
        <v>3404</v>
      </c>
      <c r="F9" s="13">
        <f t="shared" si="0"/>
        <v>3235</v>
      </c>
      <c r="G9" s="94">
        <f>ROUND(IF(G8=0,0,(G10/G8)),0)</f>
        <v>2858</v>
      </c>
      <c r="H9" s="8"/>
    </row>
    <row r="10" spans="1:8" ht="24.95" customHeight="1" thickBot="1" x14ac:dyDescent="0.25">
      <c r="A10" s="14" t="s">
        <v>5</v>
      </c>
      <c r="B10" s="15" t="s">
        <v>16</v>
      </c>
      <c r="C10" s="16">
        <f>'Sample - Gross Planning'!C69</f>
        <v>475478</v>
      </c>
      <c r="D10" s="16">
        <f>'Sample - Gross Planning'!D69</f>
        <v>697155</v>
      </c>
      <c r="E10" s="16">
        <f>'Sample - Gross Planning'!E69</f>
        <v>578655</v>
      </c>
      <c r="F10" s="17">
        <f t="shared" ref="F10" si="1">F8*F9</f>
        <v>475545</v>
      </c>
      <c r="G10" s="16">
        <f>'Sample - Gross Planning'!G69</f>
        <v>345829</v>
      </c>
      <c r="H10" s="8"/>
    </row>
    <row r="11" spans="1:8" ht="35.1" customHeight="1" thickBot="1" x14ac:dyDescent="0.25">
      <c r="A11" s="200" t="s">
        <v>98</v>
      </c>
      <c r="B11" s="201"/>
      <c r="C11" s="18"/>
      <c r="D11" s="18"/>
      <c r="E11" s="18"/>
      <c r="F11" s="18"/>
      <c r="G11" s="18"/>
      <c r="H11" s="8"/>
    </row>
    <row r="12" spans="1:8" s="23" customFormat="1" ht="21.95" customHeight="1" thickBot="1" x14ac:dyDescent="0.25">
      <c r="A12" s="202">
        <v>1</v>
      </c>
      <c r="B12" s="49" t="s">
        <v>100</v>
      </c>
      <c r="C12" s="19">
        <f>IF(C14=0,0,(C15*C$8/C14))</f>
        <v>13965</v>
      </c>
      <c r="D12" s="20">
        <f>IF(D14=0,0,(D15*D$8/D14))</f>
        <v>19500</v>
      </c>
      <c r="E12" s="20">
        <f>IF(E14=0,0,(E15*E$8/E14))</f>
        <v>16150</v>
      </c>
      <c r="F12" s="21">
        <f t="shared" ref="F12:F45" si="2">C12</f>
        <v>13965</v>
      </c>
      <c r="G12" s="20">
        <f>IF(G14=0,0,(G15*G$8/G14))</f>
        <v>10890</v>
      </c>
      <c r="H12" s="22"/>
    </row>
    <row r="13" spans="1:8" s="23" customFormat="1" ht="21.95" customHeight="1" thickBot="1" x14ac:dyDescent="0.25">
      <c r="A13" s="202"/>
      <c r="B13" s="24" t="s">
        <v>104</v>
      </c>
      <c r="C13" s="19">
        <f>C12*12</f>
        <v>167580</v>
      </c>
      <c r="D13" s="20">
        <f>D12*12</f>
        <v>234000</v>
      </c>
      <c r="E13" s="20">
        <f t="shared" ref="E13:G13" si="3">E12*12</f>
        <v>193800</v>
      </c>
      <c r="F13" s="20">
        <f t="shared" si="3"/>
        <v>167580</v>
      </c>
      <c r="G13" s="20">
        <f t="shared" si="3"/>
        <v>130680</v>
      </c>
      <c r="H13" s="22"/>
    </row>
    <row r="14" spans="1:8" s="23" customFormat="1" ht="21.95" customHeight="1" thickBot="1" x14ac:dyDescent="0.25">
      <c r="A14" s="202"/>
      <c r="B14" s="25" t="s">
        <v>99</v>
      </c>
      <c r="C14" s="99">
        <v>1</v>
      </c>
      <c r="D14" s="102">
        <v>1</v>
      </c>
      <c r="E14" s="102">
        <v>1</v>
      </c>
      <c r="F14" s="127">
        <f t="shared" si="2"/>
        <v>1</v>
      </c>
      <c r="G14" s="102">
        <v>1</v>
      </c>
      <c r="H14" s="22"/>
    </row>
    <row r="15" spans="1:8" s="23" customFormat="1" ht="21.95" customHeight="1" thickBot="1" x14ac:dyDescent="0.25">
      <c r="A15" s="195"/>
      <c r="B15" s="25" t="s">
        <v>17</v>
      </c>
      <c r="C15" s="132">
        <v>95</v>
      </c>
      <c r="D15" s="52">
        <v>100</v>
      </c>
      <c r="E15" s="52">
        <v>95</v>
      </c>
      <c r="F15" s="26">
        <f t="shared" si="2"/>
        <v>95</v>
      </c>
      <c r="G15" s="52">
        <v>90</v>
      </c>
      <c r="H15" s="22"/>
    </row>
    <row r="16" spans="1:8" s="23" customFormat="1" ht="21.95" customHeight="1" thickBot="1" x14ac:dyDescent="0.25">
      <c r="A16" s="195"/>
      <c r="B16" s="27" t="s">
        <v>23</v>
      </c>
      <c r="C16" s="28">
        <f>IF(C$10=0,0,((C15*C$8)/C$10))</f>
        <v>2.937044405840018E-2</v>
      </c>
      <c r="D16" s="29">
        <f>IF(D$10=0,0,((D15*D$8)/D$10))</f>
        <v>2.7970824278675473E-2</v>
      </c>
      <c r="E16" s="29">
        <f>IF(E$10=0,0,((E15*E$8)/E$10))</f>
        <v>2.7909548867632701E-2</v>
      </c>
      <c r="F16" s="30">
        <f t="shared" si="2"/>
        <v>2.937044405840018E-2</v>
      </c>
      <c r="G16" s="29">
        <f>IF(G$10=0,0,((G15*G$8)/G$10))</f>
        <v>3.1489551194376408E-2</v>
      </c>
      <c r="H16" s="22"/>
    </row>
    <row r="17" spans="1:8" ht="21.95" customHeight="1" thickBot="1" x14ac:dyDescent="0.25">
      <c r="A17" s="195">
        <v>2</v>
      </c>
      <c r="B17" s="50" t="s">
        <v>101</v>
      </c>
      <c r="C17" s="19">
        <f>IF(C19=0,0,(C20*C$8/C19))</f>
        <v>9555</v>
      </c>
      <c r="D17" s="20">
        <f>IF(D19=0,0,(D20*D$8/D19))</f>
        <v>12675</v>
      </c>
      <c r="E17" s="20">
        <f>IF(E19=0,0,(E20*E$8/E19))</f>
        <v>11050</v>
      </c>
      <c r="F17" s="21">
        <f t="shared" ref="F17" si="4">C17</f>
        <v>9555</v>
      </c>
      <c r="G17" s="20">
        <f>IF(G19=0,0,(G20*G$8/G19))</f>
        <v>6655</v>
      </c>
      <c r="H17" s="8"/>
    </row>
    <row r="18" spans="1:8" ht="21.95" customHeight="1" thickBot="1" x14ac:dyDescent="0.25">
      <c r="A18" s="195"/>
      <c r="B18" s="24" t="s">
        <v>104</v>
      </c>
      <c r="C18" s="19">
        <f>C17*12</f>
        <v>114660</v>
      </c>
      <c r="D18" s="20">
        <f>D17*12</f>
        <v>152100</v>
      </c>
      <c r="E18" s="20">
        <f t="shared" ref="E18" si="5">E17*12</f>
        <v>132600</v>
      </c>
      <c r="F18" s="20">
        <f t="shared" ref="F18" si="6">F17*12</f>
        <v>114660</v>
      </c>
      <c r="G18" s="20">
        <f t="shared" ref="G18" si="7">G17*12</f>
        <v>79860</v>
      </c>
      <c r="H18" s="8"/>
    </row>
    <row r="19" spans="1:8" ht="21.95" customHeight="1" thickBot="1" x14ac:dyDescent="0.25">
      <c r="A19" s="195"/>
      <c r="B19" s="25" t="s">
        <v>99</v>
      </c>
      <c r="C19" s="99">
        <v>1</v>
      </c>
      <c r="D19" s="102">
        <v>1</v>
      </c>
      <c r="E19" s="102">
        <v>1</v>
      </c>
      <c r="F19" s="127">
        <f t="shared" ref="F19" si="8">C19</f>
        <v>1</v>
      </c>
      <c r="G19" s="102">
        <v>1</v>
      </c>
      <c r="H19" s="8"/>
    </row>
    <row r="20" spans="1:8" ht="21.95" customHeight="1" thickBot="1" x14ac:dyDescent="0.25">
      <c r="A20" s="195"/>
      <c r="B20" s="25" t="s">
        <v>17</v>
      </c>
      <c r="C20" s="132">
        <v>65</v>
      </c>
      <c r="D20" s="52">
        <v>65</v>
      </c>
      <c r="E20" s="52">
        <v>65</v>
      </c>
      <c r="F20" s="26">
        <f t="shared" si="2"/>
        <v>65</v>
      </c>
      <c r="G20" s="52">
        <v>55</v>
      </c>
      <c r="H20" s="8"/>
    </row>
    <row r="21" spans="1:8" ht="21.95" customHeight="1" thickBot="1" x14ac:dyDescent="0.25">
      <c r="A21" s="195"/>
      <c r="B21" s="27" t="s">
        <v>23</v>
      </c>
      <c r="C21" s="28">
        <f>IF(C$10=0,0,((C20*C$8)/C$10))</f>
        <v>2.0095566987326438E-2</v>
      </c>
      <c r="D21" s="29">
        <f>IF(D$10=0,0,((D20*D$8)/D$10))</f>
        <v>1.8181035781139058E-2</v>
      </c>
      <c r="E21" s="29">
        <f>IF(E$10=0,0,((E20*E$8)/E$10))</f>
        <v>1.9096007119959214E-2</v>
      </c>
      <c r="F21" s="30">
        <f t="shared" ref="F21" si="9">C21</f>
        <v>2.0095566987326438E-2</v>
      </c>
      <c r="G21" s="29">
        <f>IF(G$10=0,0,((G20*G$8)/G$10))</f>
        <v>1.9243614618785584E-2</v>
      </c>
      <c r="H21" s="8"/>
    </row>
    <row r="22" spans="1:8" ht="21.95" customHeight="1" thickBot="1" x14ac:dyDescent="0.25">
      <c r="A22" s="195">
        <v>3</v>
      </c>
      <c r="B22" s="49" t="s">
        <v>102</v>
      </c>
      <c r="C22" s="19">
        <f>IF(C24=0,0,(C25*C$8/C24))</f>
        <v>6615</v>
      </c>
      <c r="D22" s="20">
        <f>IF(D24=0,0,(D25*D$8/D24))</f>
        <v>8450</v>
      </c>
      <c r="E22" s="20">
        <f>IF(E24=0,0,(E25*E$8/E24))</f>
        <v>7366.666666666667</v>
      </c>
      <c r="F22" s="21">
        <f t="shared" si="2"/>
        <v>6615</v>
      </c>
      <c r="G22" s="20">
        <f>IF(G24=0,0,(G25*G$8/G24))</f>
        <v>6050</v>
      </c>
      <c r="H22" s="8"/>
    </row>
    <row r="23" spans="1:8" ht="21.95" customHeight="1" thickBot="1" x14ac:dyDescent="0.25">
      <c r="A23" s="195"/>
      <c r="B23" s="24" t="s">
        <v>104</v>
      </c>
      <c r="C23" s="19">
        <f>C22*12</f>
        <v>79380</v>
      </c>
      <c r="D23" s="20">
        <f>D22*12</f>
        <v>101400</v>
      </c>
      <c r="E23" s="20">
        <f t="shared" ref="E23" si="10">E22*12</f>
        <v>88400</v>
      </c>
      <c r="F23" s="20">
        <f t="shared" ref="F23" si="11">F22*12</f>
        <v>79380</v>
      </c>
      <c r="G23" s="20">
        <f t="shared" ref="G23" si="12">G22*12</f>
        <v>72600</v>
      </c>
      <c r="H23" s="8"/>
    </row>
    <row r="24" spans="1:8" ht="21.95" customHeight="1" thickBot="1" x14ac:dyDescent="0.25">
      <c r="A24" s="195"/>
      <c r="B24" s="25" t="s">
        <v>99</v>
      </c>
      <c r="C24" s="99">
        <v>1</v>
      </c>
      <c r="D24" s="102">
        <v>1.5</v>
      </c>
      <c r="E24" s="102">
        <v>1.5</v>
      </c>
      <c r="F24" s="127">
        <f t="shared" ref="F24" si="13">C24</f>
        <v>1</v>
      </c>
      <c r="G24" s="102">
        <v>1</v>
      </c>
      <c r="H24" s="8"/>
    </row>
    <row r="25" spans="1:8" ht="21.95" customHeight="1" thickBot="1" x14ac:dyDescent="0.25">
      <c r="A25" s="195"/>
      <c r="B25" s="25" t="s">
        <v>17</v>
      </c>
      <c r="C25" s="132">
        <v>45</v>
      </c>
      <c r="D25" s="52">
        <v>65</v>
      </c>
      <c r="E25" s="52">
        <v>65</v>
      </c>
      <c r="F25" s="26">
        <f t="shared" si="2"/>
        <v>45</v>
      </c>
      <c r="G25" s="52">
        <v>50</v>
      </c>
      <c r="H25" s="8"/>
    </row>
    <row r="26" spans="1:8" ht="21.95" customHeight="1" thickBot="1" x14ac:dyDescent="0.25">
      <c r="A26" s="195"/>
      <c r="B26" s="27" t="s">
        <v>23</v>
      </c>
      <c r="C26" s="28">
        <f>IF(C$10=0,0,((C25*C$8)/C$10))</f>
        <v>1.391231560661061E-2</v>
      </c>
      <c r="D26" s="29">
        <f>IF(D$10=0,0,((D25*D$8)/D$10))</f>
        <v>1.8181035781139058E-2</v>
      </c>
      <c r="E26" s="29">
        <f>IF(E$10=0,0,((E25*E$8)/E$10))</f>
        <v>1.9096007119959214E-2</v>
      </c>
      <c r="F26" s="30">
        <f t="shared" ref="F26" si="14">C26</f>
        <v>1.391231560661061E-2</v>
      </c>
      <c r="G26" s="29">
        <f>IF(G$10=0,0,((G25*G$8)/G$10))</f>
        <v>1.7494195107986894E-2</v>
      </c>
      <c r="H26" s="8"/>
    </row>
    <row r="27" spans="1:8" ht="21.95" customHeight="1" thickBot="1" x14ac:dyDescent="0.25">
      <c r="A27" s="195">
        <v>4</v>
      </c>
      <c r="B27" s="51" t="s">
        <v>103</v>
      </c>
      <c r="C27" s="19">
        <f>IF(C29=0,0,(C30*C$8/C29))</f>
        <v>11025</v>
      </c>
      <c r="D27" s="20">
        <f>IF(D29=0,0,(D30*D$8/D29))</f>
        <v>13000</v>
      </c>
      <c r="E27" s="20">
        <f>IF(E29=0,0,(E30*E$8/E29))</f>
        <v>11333.333333333334</v>
      </c>
      <c r="F27" s="21">
        <f t="shared" ref="F27" si="15">C27</f>
        <v>11025</v>
      </c>
      <c r="G27" s="20">
        <f>IF(G29=0,0,(G30*G$8/G29))</f>
        <v>7260</v>
      </c>
      <c r="H27" s="8"/>
    </row>
    <row r="28" spans="1:8" ht="21.95" customHeight="1" thickBot="1" x14ac:dyDescent="0.25">
      <c r="A28" s="195"/>
      <c r="B28" s="24" t="s">
        <v>104</v>
      </c>
      <c r="C28" s="19">
        <f>C27*12</f>
        <v>132300</v>
      </c>
      <c r="D28" s="20">
        <f>D27*12</f>
        <v>156000</v>
      </c>
      <c r="E28" s="20">
        <f t="shared" ref="E28" si="16">E27*12</f>
        <v>136000</v>
      </c>
      <c r="F28" s="20">
        <f t="shared" ref="F28" si="17">F27*12</f>
        <v>132300</v>
      </c>
      <c r="G28" s="20">
        <f t="shared" ref="G28" si="18">G27*12</f>
        <v>87120</v>
      </c>
      <c r="H28" s="8"/>
    </row>
    <row r="29" spans="1:8" ht="21.95" customHeight="1" thickBot="1" x14ac:dyDescent="0.25">
      <c r="A29" s="195"/>
      <c r="B29" s="25" t="s">
        <v>99</v>
      </c>
      <c r="C29" s="99">
        <v>1</v>
      </c>
      <c r="D29" s="102">
        <v>1.5</v>
      </c>
      <c r="E29" s="102">
        <v>1.5</v>
      </c>
      <c r="F29" s="127">
        <f t="shared" ref="F29" si="19">C29</f>
        <v>1</v>
      </c>
      <c r="G29" s="102">
        <v>1</v>
      </c>
      <c r="H29" s="8"/>
    </row>
    <row r="30" spans="1:8" ht="21.95" customHeight="1" thickBot="1" x14ac:dyDescent="0.25">
      <c r="A30" s="195"/>
      <c r="B30" s="25" t="s">
        <v>17</v>
      </c>
      <c r="C30" s="132">
        <v>75</v>
      </c>
      <c r="D30" s="52">
        <v>100</v>
      </c>
      <c r="E30" s="52">
        <v>100</v>
      </c>
      <c r="F30" s="26">
        <f t="shared" si="2"/>
        <v>75</v>
      </c>
      <c r="G30" s="52">
        <v>60</v>
      </c>
      <c r="H30" s="8"/>
    </row>
    <row r="31" spans="1:8" ht="21.95" customHeight="1" thickBot="1" x14ac:dyDescent="0.25">
      <c r="A31" s="195"/>
      <c r="B31" s="27" t="s">
        <v>23</v>
      </c>
      <c r="C31" s="28">
        <f>IF(C$10=0,0,((C30*C$8)/C$10))</f>
        <v>2.3187192677684352E-2</v>
      </c>
      <c r="D31" s="29">
        <f>IF(D$10=0,0,((D30*D$8)/D$10))</f>
        <v>2.7970824278675473E-2</v>
      </c>
      <c r="E31" s="29">
        <f>IF(E$10=0,0,((E30*E$8)/E$10))</f>
        <v>2.9378472492244949E-2</v>
      </c>
      <c r="F31" s="30">
        <f t="shared" ref="F31" si="20">C31</f>
        <v>2.3187192677684352E-2</v>
      </c>
      <c r="G31" s="29">
        <f>IF(G$10=0,0,((G30*G$8)/G$10))</f>
        <v>2.0993034129584275E-2</v>
      </c>
      <c r="H31" s="8"/>
    </row>
    <row r="32" spans="1:8" ht="21.95" customHeight="1" thickBot="1" x14ac:dyDescent="0.25">
      <c r="A32" s="195">
        <v>5</v>
      </c>
      <c r="B32" s="51" t="s">
        <v>25</v>
      </c>
      <c r="C32" s="19">
        <f>IF(C34=0,0,(C35*C$8/C34))</f>
        <v>0</v>
      </c>
      <c r="D32" s="20">
        <f>IF(D34=0,0,(D35*D$8/D34))</f>
        <v>0</v>
      </c>
      <c r="E32" s="20">
        <f>IF(E34=0,0,(E35*E$8/E34))</f>
        <v>0</v>
      </c>
      <c r="F32" s="21">
        <f t="shared" si="2"/>
        <v>0</v>
      </c>
      <c r="G32" s="20">
        <f>IF(G34=0,0,(G35*G$8/G34))</f>
        <v>0</v>
      </c>
      <c r="H32" s="8"/>
    </row>
    <row r="33" spans="1:8" ht="21.95" customHeight="1" thickBot="1" x14ac:dyDescent="0.25">
      <c r="A33" s="195"/>
      <c r="B33" s="24" t="s">
        <v>104</v>
      </c>
      <c r="C33" s="19">
        <f>C32*12</f>
        <v>0</v>
      </c>
      <c r="D33" s="20">
        <f>D32*12</f>
        <v>0</v>
      </c>
      <c r="E33" s="20">
        <f t="shared" ref="E33" si="21">E32*12</f>
        <v>0</v>
      </c>
      <c r="F33" s="20">
        <f t="shared" ref="F33" si="22">F32*12</f>
        <v>0</v>
      </c>
      <c r="G33" s="20">
        <f t="shared" ref="G33" si="23">G32*12</f>
        <v>0</v>
      </c>
      <c r="H33" s="8"/>
    </row>
    <row r="34" spans="1:8" ht="21.95" customHeight="1" thickBot="1" x14ac:dyDescent="0.25">
      <c r="A34" s="195"/>
      <c r="B34" s="25" t="s">
        <v>99</v>
      </c>
      <c r="C34" s="99">
        <v>0</v>
      </c>
      <c r="D34" s="102">
        <v>0</v>
      </c>
      <c r="E34" s="102">
        <v>0</v>
      </c>
      <c r="F34" s="127">
        <f t="shared" ref="F34" si="24">C34</f>
        <v>0</v>
      </c>
      <c r="G34" s="102">
        <v>0</v>
      </c>
      <c r="H34" s="8"/>
    </row>
    <row r="35" spans="1:8" ht="21.95" customHeight="1" thickBot="1" x14ac:dyDescent="0.25">
      <c r="A35" s="195"/>
      <c r="B35" s="25" t="s">
        <v>17</v>
      </c>
      <c r="C35" s="132">
        <v>0</v>
      </c>
      <c r="D35" s="52">
        <v>0</v>
      </c>
      <c r="E35" s="52">
        <v>0</v>
      </c>
      <c r="F35" s="26">
        <f t="shared" si="2"/>
        <v>0</v>
      </c>
      <c r="G35" s="52">
        <v>0</v>
      </c>
      <c r="H35" s="8"/>
    </row>
    <row r="36" spans="1:8" ht="21.95" customHeight="1" thickBot="1" x14ac:dyDescent="0.25">
      <c r="A36" s="195"/>
      <c r="B36" s="27" t="s">
        <v>23</v>
      </c>
      <c r="C36" s="28">
        <f>IF(C$10=0,0,((C35*C$8)/C$10))</f>
        <v>0</v>
      </c>
      <c r="D36" s="29">
        <f>IF(D$10=0,0,((D35*D$8)/D$10))</f>
        <v>0</v>
      </c>
      <c r="E36" s="29">
        <f>IF(E$10=0,0,((E35*E$8)/E$10))</f>
        <v>0</v>
      </c>
      <c r="F36" s="30">
        <f t="shared" ref="F36" si="25">C36</f>
        <v>0</v>
      </c>
      <c r="G36" s="29">
        <f>IF(G$10=0,0,((G35*G$8)/G$10))</f>
        <v>0</v>
      </c>
      <c r="H36" s="31"/>
    </row>
    <row r="37" spans="1:8" ht="21.95" customHeight="1" thickBot="1" x14ac:dyDescent="0.25">
      <c r="A37" s="195">
        <v>6</v>
      </c>
      <c r="B37" s="51" t="s">
        <v>25</v>
      </c>
      <c r="C37" s="19">
        <f>IF(C39=0,0,(C40*C$8/C39))</f>
        <v>0</v>
      </c>
      <c r="D37" s="20">
        <f>IF(D39=0,0,(D40*D$8/D39))</f>
        <v>0</v>
      </c>
      <c r="E37" s="20">
        <f>IF(E39=0,0,(E40*E$8/E39))</f>
        <v>0</v>
      </c>
      <c r="F37" s="21">
        <f t="shared" ref="F37" si="26">C37</f>
        <v>0</v>
      </c>
      <c r="G37" s="20">
        <f>IF(G39=0,0,(G40*G$8/G39))</f>
        <v>0</v>
      </c>
      <c r="H37" s="8"/>
    </row>
    <row r="38" spans="1:8" ht="21.95" customHeight="1" thickBot="1" x14ac:dyDescent="0.25">
      <c r="A38" s="195"/>
      <c r="B38" s="24" t="s">
        <v>104</v>
      </c>
      <c r="C38" s="19">
        <f>C37*12</f>
        <v>0</v>
      </c>
      <c r="D38" s="20">
        <f>D37*12</f>
        <v>0</v>
      </c>
      <c r="E38" s="20">
        <f t="shared" ref="E38:G38" si="27">E37*12</f>
        <v>0</v>
      </c>
      <c r="F38" s="20">
        <f t="shared" si="27"/>
        <v>0</v>
      </c>
      <c r="G38" s="20">
        <f t="shared" si="27"/>
        <v>0</v>
      </c>
      <c r="H38" s="8"/>
    </row>
    <row r="39" spans="1:8" ht="21.95" customHeight="1" thickBot="1" x14ac:dyDescent="0.25">
      <c r="A39" s="195"/>
      <c r="B39" s="25" t="s">
        <v>99</v>
      </c>
      <c r="C39" s="99">
        <v>0</v>
      </c>
      <c r="D39" s="102">
        <v>0</v>
      </c>
      <c r="E39" s="102">
        <v>0</v>
      </c>
      <c r="F39" s="127">
        <f t="shared" ref="F39:F41" si="28">C39</f>
        <v>0</v>
      </c>
      <c r="G39" s="102">
        <v>0</v>
      </c>
      <c r="H39" s="8"/>
    </row>
    <row r="40" spans="1:8" ht="21.95" customHeight="1" thickBot="1" x14ac:dyDescent="0.25">
      <c r="A40" s="195"/>
      <c r="B40" s="25" t="s">
        <v>17</v>
      </c>
      <c r="C40" s="132">
        <v>0</v>
      </c>
      <c r="D40" s="52">
        <v>0</v>
      </c>
      <c r="E40" s="52">
        <v>0</v>
      </c>
      <c r="F40" s="26">
        <f t="shared" si="28"/>
        <v>0</v>
      </c>
      <c r="G40" s="52">
        <v>0</v>
      </c>
      <c r="H40" s="8"/>
    </row>
    <row r="41" spans="1:8" ht="21.95" customHeight="1" thickBot="1" x14ac:dyDescent="0.25">
      <c r="A41" s="195"/>
      <c r="B41" s="27" t="s">
        <v>23</v>
      </c>
      <c r="C41" s="28">
        <f>IF(C$10=0,0,((C40*C$8)/C$10))</f>
        <v>0</v>
      </c>
      <c r="D41" s="29">
        <f>IF(D$10=0,0,((D40*D$8)/D$10))</f>
        <v>0</v>
      </c>
      <c r="E41" s="29">
        <f>IF(E$10=0,0,((E40*E$8)/E$10))</f>
        <v>0</v>
      </c>
      <c r="F41" s="30">
        <f t="shared" si="28"/>
        <v>0</v>
      </c>
      <c r="G41" s="29">
        <f>IF(G$10=0,0,((G40*G$8)/G$10))</f>
        <v>0</v>
      </c>
      <c r="H41" s="31"/>
    </row>
    <row r="42" spans="1:8" ht="21.95" customHeight="1" x14ac:dyDescent="0.2">
      <c r="A42" s="196" t="s">
        <v>6</v>
      </c>
      <c r="B42" s="129" t="s">
        <v>93</v>
      </c>
      <c r="C42" s="54">
        <f>(C12*C14)+(C17*C19)+(C22*C24)+(C27*C29)+(C32*C34)+(C37*C39)</f>
        <v>41160</v>
      </c>
      <c r="D42" s="54">
        <f t="shared" ref="D42:E42" si="29">(D12*D14)+(D17*D19)+(D22*D24)+(D27*D29)+(D32*D34)+(D37*D39)</f>
        <v>64350</v>
      </c>
      <c r="E42" s="54">
        <f t="shared" si="29"/>
        <v>55250</v>
      </c>
      <c r="F42" s="55">
        <f t="shared" si="2"/>
        <v>41160</v>
      </c>
      <c r="G42" s="54">
        <f>(G12*G14)+(G17*G19)+(G22*G24)+(G27*G29)+(G32*G34)+(G37*G39)</f>
        <v>30855</v>
      </c>
      <c r="H42" s="8"/>
    </row>
    <row r="43" spans="1:8" ht="21.95" customHeight="1" x14ac:dyDescent="0.2">
      <c r="A43" s="197"/>
      <c r="B43" s="34" t="s">
        <v>99</v>
      </c>
      <c r="C43" s="105">
        <f>C14+C19+C24+C29+C34+C39</f>
        <v>4</v>
      </c>
      <c r="D43" s="105">
        <f>D14+D19+D24+D29+D34</f>
        <v>5</v>
      </c>
      <c r="E43" s="105">
        <f>E14+E19+E24+E29+E34</f>
        <v>5</v>
      </c>
      <c r="F43" s="103">
        <f t="shared" si="2"/>
        <v>4</v>
      </c>
      <c r="G43" s="105">
        <f>G14+G19+G24+G29+G34</f>
        <v>4</v>
      </c>
      <c r="H43" s="8"/>
    </row>
    <row r="44" spans="1:8" ht="21.95" customHeight="1" x14ac:dyDescent="0.2">
      <c r="A44" s="197"/>
      <c r="B44" s="34" t="s">
        <v>17</v>
      </c>
      <c r="C44" s="106">
        <f>C42/C$8</f>
        <v>280</v>
      </c>
      <c r="D44" s="106">
        <f t="shared" ref="D44:G44" si="30">D42/D$8</f>
        <v>330</v>
      </c>
      <c r="E44" s="106">
        <f t="shared" si="30"/>
        <v>325</v>
      </c>
      <c r="F44" s="107">
        <f t="shared" si="2"/>
        <v>280</v>
      </c>
      <c r="G44" s="106">
        <f t="shared" si="30"/>
        <v>255</v>
      </c>
      <c r="H44" s="8"/>
    </row>
    <row r="45" spans="1:8" ht="21.95" customHeight="1" thickBot="1" x14ac:dyDescent="0.25">
      <c r="A45" s="205"/>
      <c r="B45" s="56" t="s">
        <v>23</v>
      </c>
      <c r="C45" s="108">
        <f>IF(C$10=0,0,((C44*C$8)/C$10))</f>
        <v>8.6565519330021573E-2</v>
      </c>
      <c r="D45" s="108">
        <f>IF(D$10=0,0,((D44*D$8)/D$10))</f>
        <v>9.2303720119629062E-2</v>
      </c>
      <c r="E45" s="108">
        <f>IF(E$10=0,0,((E44*E$8)/E$10))</f>
        <v>9.5480035599796079E-2</v>
      </c>
      <c r="F45" s="104">
        <f t="shared" si="2"/>
        <v>8.6565519330021573E-2</v>
      </c>
      <c r="G45" s="108">
        <f>IF(G$10=0,0,((G44*G$8)/G$10))</f>
        <v>8.9220395050733162E-2</v>
      </c>
      <c r="H45" s="57"/>
    </row>
    <row r="46" spans="1:8" s="23" customFormat="1" ht="21.95" customHeight="1" thickTop="1" x14ac:dyDescent="0.2">
      <c r="A46" s="63"/>
      <c r="B46" s="64"/>
      <c r="C46" s="134"/>
      <c r="D46" s="134"/>
      <c r="E46" s="134"/>
      <c r="F46" s="135"/>
      <c r="G46" s="134"/>
      <c r="H46" s="62"/>
    </row>
    <row r="47" spans="1:8" s="23" customFormat="1" ht="21.95" customHeight="1" x14ac:dyDescent="0.2">
      <c r="A47" s="63"/>
      <c r="B47" s="64"/>
      <c r="C47" s="134"/>
      <c r="D47" s="134"/>
      <c r="E47" s="134"/>
      <c r="F47" s="135"/>
      <c r="G47" s="134"/>
      <c r="H47" s="62"/>
    </row>
    <row r="48" spans="1:8" ht="50.1" customHeight="1" x14ac:dyDescent="0.2">
      <c r="A48" s="189" t="s">
        <v>15</v>
      </c>
      <c r="B48" s="189"/>
      <c r="C48" s="189"/>
      <c r="D48" s="189"/>
      <c r="E48" s="189"/>
      <c r="F48" s="61"/>
      <c r="G48" s="61"/>
    </row>
    <row r="49" spans="1:8" ht="31.5" customHeight="1" x14ac:dyDescent="0.2">
      <c r="A49" s="207" t="str">
        <f>A2</f>
        <v>Prepared by Garry House, May 1, 2013</v>
      </c>
      <c r="B49" s="207"/>
      <c r="C49" s="207"/>
      <c r="D49" s="207"/>
      <c r="E49" s="207"/>
      <c r="F49" s="87"/>
      <c r="G49" s="87"/>
    </row>
    <row r="50" spans="1:8" ht="37.5" customHeight="1" x14ac:dyDescent="0.2">
      <c r="A50" s="199" t="str">
        <f>A3</f>
        <v>for Variable Operations at XYZ Buick-GMC</v>
      </c>
      <c r="B50" s="199"/>
      <c r="C50" s="199"/>
      <c r="D50" s="199"/>
      <c r="E50" s="199"/>
      <c r="F50" s="88"/>
      <c r="G50" s="88"/>
    </row>
    <row r="51" spans="1:8" ht="37.5" customHeight="1" thickBot="1" x14ac:dyDescent="0.25">
      <c r="A51" s="192" t="s">
        <v>34</v>
      </c>
      <c r="B51" s="192"/>
      <c r="C51" s="192"/>
      <c r="D51" s="192"/>
      <c r="E51" s="192"/>
      <c r="F51" s="89"/>
      <c r="G51" s="89"/>
    </row>
    <row r="52" spans="1:8" ht="8.1" customHeight="1" thickTop="1" thickBot="1" x14ac:dyDescent="0.25">
      <c r="A52" s="2"/>
      <c r="B52" s="3"/>
      <c r="C52" s="4"/>
      <c r="D52" s="3"/>
      <c r="E52" s="3"/>
      <c r="F52" s="3"/>
      <c r="G52" s="3"/>
      <c r="H52" s="5"/>
    </row>
    <row r="53" spans="1:8" ht="78.95" customHeight="1" thickBot="1" x14ac:dyDescent="0.25">
      <c r="A53" s="159" t="s">
        <v>1</v>
      </c>
      <c r="B53" s="160"/>
      <c r="C53" s="6" t="s">
        <v>0</v>
      </c>
      <c r="D53" s="7" t="s">
        <v>14</v>
      </c>
      <c r="E53" s="7" t="s">
        <v>13</v>
      </c>
      <c r="F53" s="7" t="s">
        <v>12</v>
      </c>
      <c r="G53" s="7" t="s">
        <v>2</v>
      </c>
      <c r="H53" s="8"/>
    </row>
    <row r="54" spans="1:8" ht="35.1" customHeight="1" thickBot="1" x14ac:dyDescent="0.25">
      <c r="A54" s="200" t="s">
        <v>18</v>
      </c>
      <c r="B54" s="201"/>
      <c r="C54" s="18"/>
      <c r="D54" s="18"/>
      <c r="E54" s="18"/>
      <c r="F54" s="18"/>
      <c r="G54" s="18"/>
      <c r="H54" s="8"/>
    </row>
    <row r="55" spans="1:8" s="23" customFormat="1" ht="21.95" customHeight="1" thickBot="1" x14ac:dyDescent="0.25">
      <c r="A55" s="202">
        <v>1</v>
      </c>
      <c r="B55" s="49" t="s">
        <v>107</v>
      </c>
      <c r="C55" s="19">
        <f>IF(C57=0,0,(C58*C$8/C57))</f>
        <v>10290</v>
      </c>
      <c r="D55" s="20">
        <f>D58*D$8</f>
        <v>13650</v>
      </c>
      <c r="E55" s="20">
        <f>E58*E$8</f>
        <v>11900</v>
      </c>
      <c r="F55" s="21">
        <f t="shared" ref="F55:F78" si="31">C55</f>
        <v>10290</v>
      </c>
      <c r="G55" s="20">
        <f>G58*G$8</f>
        <v>8470</v>
      </c>
      <c r="H55" s="22"/>
    </row>
    <row r="56" spans="1:8" s="23" customFormat="1" ht="21.95" customHeight="1" thickBot="1" x14ac:dyDescent="0.25">
      <c r="A56" s="202"/>
      <c r="B56" s="24" t="s">
        <v>104</v>
      </c>
      <c r="C56" s="19">
        <f>C55*12</f>
        <v>123480</v>
      </c>
      <c r="D56" s="20">
        <f>D55*12</f>
        <v>163800</v>
      </c>
      <c r="E56" s="20">
        <f t="shared" ref="E56" si="32">E55*12</f>
        <v>142800</v>
      </c>
      <c r="F56" s="20">
        <f t="shared" ref="F56" si="33">F55*12</f>
        <v>123480</v>
      </c>
      <c r="G56" s="20">
        <f t="shared" ref="G56" si="34">G55*12</f>
        <v>101640</v>
      </c>
      <c r="H56" s="22"/>
    </row>
    <row r="57" spans="1:8" s="23" customFormat="1" ht="21.95" customHeight="1" thickBot="1" x14ac:dyDescent="0.25">
      <c r="A57" s="202"/>
      <c r="B57" s="25" t="s">
        <v>99</v>
      </c>
      <c r="C57" s="99">
        <v>1</v>
      </c>
      <c r="D57" s="102">
        <v>1</v>
      </c>
      <c r="E57" s="102">
        <v>1</v>
      </c>
      <c r="F57" s="127">
        <f t="shared" ref="F57" si="35">C57</f>
        <v>1</v>
      </c>
      <c r="G57" s="102">
        <v>1</v>
      </c>
      <c r="H57" s="22"/>
    </row>
    <row r="58" spans="1:8" s="23" customFormat="1" ht="21.95" customHeight="1" thickBot="1" x14ac:dyDescent="0.25">
      <c r="A58" s="195"/>
      <c r="B58" s="25" t="s">
        <v>17</v>
      </c>
      <c r="C58" s="132">
        <v>70</v>
      </c>
      <c r="D58" s="52">
        <v>70</v>
      </c>
      <c r="E58" s="52">
        <v>70</v>
      </c>
      <c r="F58" s="26">
        <f t="shared" si="31"/>
        <v>70</v>
      </c>
      <c r="G58" s="52">
        <v>70</v>
      </c>
      <c r="H58" s="22"/>
    </row>
    <row r="59" spans="1:8" s="23" customFormat="1" ht="21.95" customHeight="1" thickBot="1" x14ac:dyDescent="0.25">
      <c r="A59" s="195"/>
      <c r="B59" s="27" t="s">
        <v>23</v>
      </c>
      <c r="C59" s="28">
        <f>IF(C$10=0,0,((C58*C$8)/C$10))</f>
        <v>2.1641379832505393E-2</v>
      </c>
      <c r="D59" s="29">
        <f>D55/D$10</f>
        <v>1.9579576995072831E-2</v>
      </c>
      <c r="E59" s="29">
        <f>E55/E$10</f>
        <v>2.0564930744571462E-2</v>
      </c>
      <c r="F59" s="30">
        <f t="shared" si="31"/>
        <v>2.1641379832505393E-2</v>
      </c>
      <c r="G59" s="29">
        <f>G55/G$10</f>
        <v>2.4491873151181655E-2</v>
      </c>
      <c r="H59" s="22"/>
    </row>
    <row r="60" spans="1:8" ht="21.95" customHeight="1" thickBot="1" x14ac:dyDescent="0.25">
      <c r="A60" s="195">
        <v>2</v>
      </c>
      <c r="B60" s="50" t="s">
        <v>108</v>
      </c>
      <c r="C60" s="19">
        <f>IF(C62=0,0,(C63*C$8/C62))</f>
        <v>8820</v>
      </c>
      <c r="D60" s="20">
        <f>D63*D$8</f>
        <v>11700</v>
      </c>
      <c r="E60" s="20">
        <f>E63*E$8</f>
        <v>10200</v>
      </c>
      <c r="F60" s="21">
        <f t="shared" ref="F60" si="36">C60</f>
        <v>8820</v>
      </c>
      <c r="G60" s="20">
        <f>G63*G$8</f>
        <v>7260</v>
      </c>
      <c r="H60" s="8"/>
    </row>
    <row r="61" spans="1:8" ht="21.95" customHeight="1" thickBot="1" x14ac:dyDescent="0.25">
      <c r="A61" s="195"/>
      <c r="B61" s="24" t="s">
        <v>104</v>
      </c>
      <c r="C61" s="19">
        <f>C60*12</f>
        <v>105840</v>
      </c>
      <c r="D61" s="20">
        <f>D60*12</f>
        <v>140400</v>
      </c>
      <c r="E61" s="20">
        <f t="shared" ref="E61" si="37">E60*12</f>
        <v>122400</v>
      </c>
      <c r="F61" s="20">
        <f t="shared" ref="F61" si="38">F60*12</f>
        <v>105840</v>
      </c>
      <c r="G61" s="20">
        <f t="shared" ref="G61" si="39">G60*12</f>
        <v>87120</v>
      </c>
      <c r="H61" s="8"/>
    </row>
    <row r="62" spans="1:8" ht="21.95" customHeight="1" thickBot="1" x14ac:dyDescent="0.25">
      <c r="A62" s="195"/>
      <c r="B62" s="25" t="s">
        <v>99</v>
      </c>
      <c r="C62" s="99">
        <v>1</v>
      </c>
      <c r="D62" s="102">
        <v>1</v>
      </c>
      <c r="E62" s="102">
        <v>1</v>
      </c>
      <c r="F62" s="127">
        <f t="shared" ref="F62" si="40">C62</f>
        <v>1</v>
      </c>
      <c r="G62" s="102">
        <v>1</v>
      </c>
      <c r="H62" s="8"/>
    </row>
    <row r="63" spans="1:8" ht="21.95" customHeight="1" thickBot="1" x14ac:dyDescent="0.25">
      <c r="A63" s="195"/>
      <c r="B63" s="25" t="s">
        <v>17</v>
      </c>
      <c r="C63" s="132">
        <v>60</v>
      </c>
      <c r="D63" s="52">
        <v>60</v>
      </c>
      <c r="E63" s="52">
        <v>60</v>
      </c>
      <c r="F63" s="26">
        <f t="shared" si="31"/>
        <v>60</v>
      </c>
      <c r="G63" s="52">
        <v>60</v>
      </c>
      <c r="H63" s="8"/>
    </row>
    <row r="64" spans="1:8" ht="21.95" customHeight="1" thickBot="1" x14ac:dyDescent="0.25">
      <c r="A64" s="195"/>
      <c r="B64" s="27" t="s">
        <v>23</v>
      </c>
      <c r="C64" s="28">
        <f>IF(C$10=0,0,((C63*C$8)/C$10))</f>
        <v>1.8549754142147479E-2</v>
      </c>
      <c r="D64" s="29">
        <f>D60/D$10</f>
        <v>1.6782494567205285E-2</v>
      </c>
      <c r="E64" s="29">
        <f>E60/E$10</f>
        <v>1.762708349534697E-2</v>
      </c>
      <c r="F64" s="30">
        <f t="shared" ref="F64" si="41">C64</f>
        <v>1.8549754142147479E-2</v>
      </c>
      <c r="G64" s="29">
        <f>G60/G$10</f>
        <v>2.0993034129584275E-2</v>
      </c>
      <c r="H64" s="31"/>
    </row>
    <row r="65" spans="1:8" ht="21.95" customHeight="1" thickBot="1" x14ac:dyDescent="0.25">
      <c r="A65" s="195">
        <v>3</v>
      </c>
      <c r="B65" s="50" t="s">
        <v>109</v>
      </c>
      <c r="C65" s="19">
        <f>IF(C67=0,0,(C68*C$8/C67))</f>
        <v>8085</v>
      </c>
      <c r="D65" s="20">
        <f>D68*D$8</f>
        <v>10237.5</v>
      </c>
      <c r="E65" s="20">
        <f>E68*E$8</f>
        <v>8925</v>
      </c>
      <c r="F65" s="21">
        <f t="shared" ref="F65" si="42">C65</f>
        <v>8085</v>
      </c>
      <c r="G65" s="20">
        <f>G68*G$8</f>
        <v>5566</v>
      </c>
      <c r="H65" s="8"/>
    </row>
    <row r="66" spans="1:8" ht="21.95" customHeight="1" thickBot="1" x14ac:dyDescent="0.25">
      <c r="A66" s="195"/>
      <c r="B66" s="24" t="s">
        <v>104</v>
      </c>
      <c r="C66" s="19">
        <f>C65*12</f>
        <v>97020</v>
      </c>
      <c r="D66" s="20">
        <f>D65*12</f>
        <v>122850</v>
      </c>
      <c r="E66" s="20">
        <f t="shared" ref="E66:G66" si="43">E65*12</f>
        <v>107100</v>
      </c>
      <c r="F66" s="20">
        <f t="shared" si="43"/>
        <v>97020</v>
      </c>
      <c r="G66" s="20">
        <f t="shared" si="43"/>
        <v>66792</v>
      </c>
      <c r="H66" s="8"/>
    </row>
    <row r="67" spans="1:8" ht="21.95" customHeight="1" thickBot="1" x14ac:dyDescent="0.25">
      <c r="A67" s="195"/>
      <c r="B67" s="25" t="s">
        <v>99</v>
      </c>
      <c r="C67" s="99">
        <v>1</v>
      </c>
      <c r="D67" s="102">
        <v>1</v>
      </c>
      <c r="E67" s="102">
        <v>1</v>
      </c>
      <c r="F67" s="127">
        <f t="shared" ref="F67" si="44">C67</f>
        <v>1</v>
      </c>
      <c r="G67" s="102">
        <v>1</v>
      </c>
      <c r="H67" s="8"/>
    </row>
    <row r="68" spans="1:8" ht="21.95" customHeight="1" thickBot="1" x14ac:dyDescent="0.25">
      <c r="A68" s="195"/>
      <c r="B68" s="25" t="s">
        <v>17</v>
      </c>
      <c r="C68" s="132">
        <v>55</v>
      </c>
      <c r="D68" s="52">
        <v>52.5</v>
      </c>
      <c r="E68" s="52">
        <v>52.5</v>
      </c>
      <c r="F68" s="26">
        <f t="shared" ref="F68:F70" si="45">C68</f>
        <v>55</v>
      </c>
      <c r="G68" s="52">
        <v>46</v>
      </c>
      <c r="H68" s="8"/>
    </row>
    <row r="69" spans="1:8" ht="21.95" customHeight="1" thickBot="1" x14ac:dyDescent="0.25">
      <c r="A69" s="195"/>
      <c r="B69" s="27" t="s">
        <v>23</v>
      </c>
      <c r="C69" s="28">
        <f>IF(C$10=0,0,((C68*C$8)/C$10))</f>
        <v>1.7003941296968524E-2</v>
      </c>
      <c r="D69" s="29">
        <f>D65/D$10</f>
        <v>1.4684682746304623E-2</v>
      </c>
      <c r="E69" s="29">
        <f>E65/E$10</f>
        <v>1.5423698058428597E-2</v>
      </c>
      <c r="F69" s="30">
        <f t="shared" si="45"/>
        <v>1.7003941296968524E-2</v>
      </c>
      <c r="G69" s="29">
        <f>G65/G$10</f>
        <v>1.6094659499347942E-2</v>
      </c>
      <c r="H69" s="31"/>
    </row>
    <row r="70" spans="1:8" ht="21.95" customHeight="1" thickBot="1" x14ac:dyDescent="0.25">
      <c r="A70" s="195">
        <v>4</v>
      </c>
      <c r="B70" s="50" t="s">
        <v>106</v>
      </c>
      <c r="C70" s="19">
        <f>IF(C72=0,0,(C73*C$8/C72))</f>
        <v>0</v>
      </c>
      <c r="D70" s="20">
        <f>D73*D$8</f>
        <v>0</v>
      </c>
      <c r="E70" s="20">
        <f>E73*E$8</f>
        <v>0</v>
      </c>
      <c r="F70" s="21">
        <f t="shared" si="45"/>
        <v>0</v>
      </c>
      <c r="G70" s="20">
        <f>G73*G$8</f>
        <v>0</v>
      </c>
      <c r="H70" s="8"/>
    </row>
    <row r="71" spans="1:8" ht="21.95" customHeight="1" thickBot="1" x14ac:dyDescent="0.25">
      <c r="A71" s="195"/>
      <c r="B71" s="24" t="s">
        <v>104</v>
      </c>
      <c r="C71" s="19">
        <f>C70*12</f>
        <v>0</v>
      </c>
      <c r="D71" s="20">
        <f>D70*12</f>
        <v>0</v>
      </c>
      <c r="E71" s="20">
        <f t="shared" ref="E71:G71" si="46">E70*12</f>
        <v>0</v>
      </c>
      <c r="F71" s="20">
        <f t="shared" si="46"/>
        <v>0</v>
      </c>
      <c r="G71" s="20">
        <f t="shared" si="46"/>
        <v>0</v>
      </c>
      <c r="H71" s="8"/>
    </row>
    <row r="72" spans="1:8" ht="21.95" customHeight="1" thickBot="1" x14ac:dyDescent="0.25">
      <c r="A72" s="195"/>
      <c r="B72" s="25" t="s">
        <v>99</v>
      </c>
      <c r="C72" s="99">
        <v>0</v>
      </c>
      <c r="D72" s="102">
        <v>0</v>
      </c>
      <c r="E72" s="102">
        <v>0</v>
      </c>
      <c r="F72" s="127">
        <f t="shared" ref="F72" si="47">C72</f>
        <v>0</v>
      </c>
      <c r="G72" s="102">
        <v>0</v>
      </c>
      <c r="H72" s="8"/>
    </row>
    <row r="73" spans="1:8" ht="21.95" customHeight="1" thickBot="1" x14ac:dyDescent="0.25">
      <c r="A73" s="195"/>
      <c r="B73" s="25" t="s">
        <v>17</v>
      </c>
      <c r="C73" s="132">
        <v>0</v>
      </c>
      <c r="D73" s="52">
        <v>0</v>
      </c>
      <c r="E73" s="52">
        <v>0</v>
      </c>
      <c r="F73" s="26">
        <f t="shared" ref="F73:F74" si="48">C73</f>
        <v>0</v>
      </c>
      <c r="G73" s="52">
        <v>0</v>
      </c>
      <c r="H73" s="8"/>
    </row>
    <row r="74" spans="1:8" ht="21.95" customHeight="1" thickBot="1" x14ac:dyDescent="0.25">
      <c r="A74" s="195"/>
      <c r="B74" s="27" t="s">
        <v>23</v>
      </c>
      <c r="C74" s="28">
        <f>IF(C$10=0,0,((C73*C$8)/C$10))</f>
        <v>0</v>
      </c>
      <c r="D74" s="29">
        <f>D70/D$10</f>
        <v>0</v>
      </c>
      <c r="E74" s="29">
        <f>E70/E$10</f>
        <v>0</v>
      </c>
      <c r="F74" s="30">
        <f t="shared" si="48"/>
        <v>0</v>
      </c>
      <c r="G74" s="29">
        <f>G70/G$10</f>
        <v>0</v>
      </c>
      <c r="H74" s="31"/>
    </row>
    <row r="75" spans="1:8" ht="21.95" customHeight="1" x14ac:dyDescent="0.2">
      <c r="A75" s="196" t="s">
        <v>7</v>
      </c>
      <c r="B75" s="129" t="s">
        <v>105</v>
      </c>
      <c r="C75" s="54">
        <f>(C55*C57)+(C60*C62)+(C65*C67)+(C70*C72)</f>
        <v>27195</v>
      </c>
      <c r="D75" s="54">
        <f t="shared" ref="D75:E75" si="49">(D55*D57)+(D60*D62)+(D65*D67)+(D70*D72)</f>
        <v>35587.5</v>
      </c>
      <c r="E75" s="54">
        <f t="shared" si="49"/>
        <v>31025</v>
      </c>
      <c r="F75" s="33">
        <f t="shared" si="31"/>
        <v>27195</v>
      </c>
      <c r="G75" s="54">
        <f>(G55*G57)+(G60*G62)+(G65*G67)+(G70*G72)</f>
        <v>21296</v>
      </c>
      <c r="H75" s="8"/>
    </row>
    <row r="76" spans="1:8" ht="21.95" customHeight="1" x14ac:dyDescent="0.2">
      <c r="A76" s="197"/>
      <c r="B76" s="34" t="s">
        <v>99</v>
      </c>
      <c r="C76" s="105">
        <f>C57+C62+C67+C72</f>
        <v>3</v>
      </c>
      <c r="D76" s="105">
        <f t="shared" ref="D76:E76" si="50">D57+D62+D67+D72</f>
        <v>3</v>
      </c>
      <c r="E76" s="105">
        <f t="shared" si="50"/>
        <v>3</v>
      </c>
      <c r="F76" s="103">
        <f t="shared" si="31"/>
        <v>3</v>
      </c>
      <c r="G76" s="105">
        <f>G57+G62+G67+G72</f>
        <v>3</v>
      </c>
      <c r="H76" s="8"/>
    </row>
    <row r="77" spans="1:8" ht="21.95" customHeight="1" x14ac:dyDescent="0.2">
      <c r="A77" s="197"/>
      <c r="B77" s="34" t="s">
        <v>17</v>
      </c>
      <c r="C77" s="109">
        <f>C75/C$8</f>
        <v>185</v>
      </c>
      <c r="D77" s="109">
        <f t="shared" ref="D77:E77" si="51">D75/D$8</f>
        <v>182.5</v>
      </c>
      <c r="E77" s="109">
        <f t="shared" si="51"/>
        <v>182.5</v>
      </c>
      <c r="F77" s="110">
        <f t="shared" si="31"/>
        <v>185</v>
      </c>
      <c r="G77" s="109">
        <f>G75/G$8</f>
        <v>176</v>
      </c>
      <c r="H77" s="8"/>
    </row>
    <row r="78" spans="1:8" ht="21.95" customHeight="1" thickBot="1" x14ac:dyDescent="0.25">
      <c r="A78" s="205"/>
      <c r="B78" s="56" t="s">
        <v>23</v>
      </c>
      <c r="C78" s="108">
        <f>IF(C$10=0,0,((C77*C$8)/C$10))</f>
        <v>5.7195075271621397E-2</v>
      </c>
      <c r="D78" s="108">
        <f>IF(D$10=0,0,((D77*D$8)/D$10))</f>
        <v>5.1046754308582742E-2</v>
      </c>
      <c r="E78" s="108">
        <f>IF(E$10=0,0,((E77*E$8)/E$10))</f>
        <v>5.3615712298347031E-2</v>
      </c>
      <c r="F78" s="104">
        <f t="shared" si="31"/>
        <v>5.7195075271621397E-2</v>
      </c>
      <c r="G78" s="108">
        <f>IF(G$10=0,0,((G77*G$8)/G$10))</f>
        <v>6.1579566780113872E-2</v>
      </c>
      <c r="H78" s="36"/>
    </row>
    <row r="79" spans="1:8" s="23" customFormat="1" ht="21.95" customHeight="1" thickTop="1" x14ac:dyDescent="0.2">
      <c r="A79" s="63"/>
      <c r="B79" s="64"/>
      <c r="C79" s="134"/>
      <c r="D79" s="134"/>
      <c r="E79" s="134"/>
      <c r="F79" s="135"/>
      <c r="G79" s="134"/>
      <c r="H79" s="62"/>
    </row>
    <row r="80" spans="1:8" s="23" customFormat="1" ht="21.95" customHeight="1" x14ac:dyDescent="0.2">
      <c r="A80" s="63"/>
      <c r="B80" s="64"/>
      <c r="C80" s="134"/>
      <c r="D80" s="134"/>
      <c r="E80" s="134"/>
      <c r="F80" s="135"/>
      <c r="G80" s="134"/>
      <c r="H80" s="62"/>
    </row>
    <row r="81" spans="1:8" s="23" customFormat="1" ht="21.95" customHeight="1" x14ac:dyDescent="0.2">
      <c r="A81" s="63"/>
      <c r="B81" s="64"/>
      <c r="C81" s="134"/>
      <c r="D81" s="134"/>
      <c r="E81" s="134"/>
      <c r="F81" s="135"/>
      <c r="G81" s="134"/>
      <c r="H81" s="62"/>
    </row>
    <row r="82" spans="1:8" s="23" customFormat="1" ht="21.95" customHeight="1" x14ac:dyDescent="0.2">
      <c r="A82" s="63"/>
      <c r="B82" s="64"/>
      <c r="C82" s="134"/>
      <c r="D82" s="134"/>
      <c r="E82" s="134"/>
      <c r="F82" s="135"/>
      <c r="G82" s="134"/>
      <c r="H82" s="62"/>
    </row>
    <row r="83" spans="1:8" s="23" customFormat="1" ht="21.95" customHeight="1" x14ac:dyDescent="0.2">
      <c r="A83" s="63"/>
      <c r="B83" s="64"/>
      <c r="C83" s="134"/>
      <c r="D83" s="134"/>
      <c r="E83" s="134"/>
      <c r="F83" s="135"/>
      <c r="G83" s="134"/>
      <c r="H83" s="62"/>
    </row>
    <row r="84" spans="1:8" s="23" customFormat="1" ht="21.95" customHeight="1" x14ac:dyDescent="0.2">
      <c r="A84" s="63"/>
      <c r="B84" s="64"/>
      <c r="C84" s="134"/>
      <c r="D84" s="134"/>
      <c r="E84" s="134"/>
      <c r="F84" s="135"/>
      <c r="G84" s="134"/>
      <c r="H84" s="62"/>
    </row>
    <row r="85" spans="1:8" s="23" customFormat="1" ht="21.95" customHeight="1" x14ac:dyDescent="0.2">
      <c r="A85" s="63"/>
      <c r="B85" s="64"/>
      <c r="C85" s="134"/>
      <c r="D85" s="134"/>
      <c r="E85" s="134"/>
      <c r="F85" s="135"/>
      <c r="G85" s="134"/>
      <c r="H85" s="62"/>
    </row>
    <row r="86" spans="1:8" s="23" customFormat="1" ht="21.95" customHeight="1" x14ac:dyDescent="0.2">
      <c r="A86" s="63"/>
      <c r="B86" s="64"/>
      <c r="C86" s="134"/>
      <c r="D86" s="134"/>
      <c r="E86" s="134"/>
      <c r="F86" s="135"/>
      <c r="G86" s="134"/>
      <c r="H86" s="62"/>
    </row>
    <row r="87" spans="1:8" s="23" customFormat="1" ht="21.95" customHeight="1" x14ac:dyDescent="0.2">
      <c r="A87" s="63"/>
      <c r="B87" s="64"/>
      <c r="C87" s="134"/>
      <c r="D87" s="134"/>
      <c r="E87" s="134"/>
      <c r="F87" s="135"/>
      <c r="G87" s="134"/>
      <c r="H87" s="62"/>
    </row>
    <row r="88" spans="1:8" s="23" customFormat="1" ht="21.95" customHeight="1" x14ac:dyDescent="0.2">
      <c r="A88" s="63"/>
      <c r="B88" s="64"/>
      <c r="C88" s="134"/>
      <c r="D88" s="134"/>
      <c r="E88" s="134"/>
      <c r="F88" s="135"/>
      <c r="G88" s="134"/>
      <c r="H88" s="62"/>
    </row>
    <row r="89" spans="1:8" s="23" customFormat="1" ht="21.95" customHeight="1" x14ac:dyDescent="0.2">
      <c r="A89" s="63"/>
      <c r="B89" s="64"/>
      <c r="C89" s="134"/>
      <c r="D89" s="134"/>
      <c r="E89" s="134"/>
      <c r="F89" s="135"/>
      <c r="G89" s="134"/>
      <c r="H89" s="62"/>
    </row>
    <row r="90" spans="1:8" s="23" customFormat="1" ht="21.95" customHeight="1" x14ac:dyDescent="0.2">
      <c r="A90" s="63"/>
      <c r="B90" s="64"/>
      <c r="C90" s="134"/>
      <c r="D90" s="134"/>
      <c r="E90" s="134"/>
      <c r="F90" s="135"/>
      <c r="G90" s="134"/>
      <c r="H90" s="62"/>
    </row>
    <row r="91" spans="1:8" s="23" customFormat="1" ht="21.95" customHeight="1" x14ac:dyDescent="0.2">
      <c r="A91" s="63"/>
      <c r="B91" s="64"/>
      <c r="C91" s="134"/>
      <c r="D91" s="134"/>
      <c r="E91" s="134"/>
      <c r="F91" s="135"/>
      <c r="G91" s="134"/>
      <c r="H91" s="62"/>
    </row>
    <row r="92" spans="1:8" s="23" customFormat="1" ht="21.95" customHeight="1" x14ac:dyDescent="0.2">
      <c r="A92" s="63"/>
      <c r="B92" s="64"/>
      <c r="C92" s="134"/>
      <c r="D92" s="134"/>
      <c r="E92" s="134"/>
      <c r="F92" s="135"/>
      <c r="G92" s="134"/>
      <c r="H92" s="62"/>
    </row>
    <row r="93" spans="1:8" s="23" customFormat="1" ht="21.95" customHeight="1" x14ac:dyDescent="0.2">
      <c r="A93" s="63"/>
      <c r="B93" s="64"/>
      <c r="C93" s="134"/>
      <c r="D93" s="134"/>
      <c r="E93" s="134"/>
      <c r="F93" s="135"/>
      <c r="G93" s="134"/>
      <c r="H93" s="62"/>
    </row>
    <row r="94" spans="1:8" s="23" customFormat="1" ht="21.95" customHeight="1" x14ac:dyDescent="0.2">
      <c r="A94" s="63"/>
      <c r="B94" s="64"/>
      <c r="C94" s="134"/>
      <c r="D94" s="134"/>
      <c r="E94" s="134"/>
      <c r="F94" s="135"/>
      <c r="G94" s="134"/>
      <c r="H94" s="62"/>
    </row>
    <row r="95" spans="1:8" s="23" customFormat="1" ht="21.95" customHeight="1" x14ac:dyDescent="0.2">
      <c r="A95" s="63"/>
      <c r="B95" s="64"/>
      <c r="C95" s="134"/>
      <c r="D95" s="134"/>
      <c r="E95" s="134"/>
      <c r="F95" s="135"/>
      <c r="G95" s="134"/>
      <c r="H95" s="62"/>
    </row>
    <row r="96" spans="1:8" ht="50.1" customHeight="1" x14ac:dyDescent="0.2">
      <c r="A96" s="189" t="s">
        <v>15</v>
      </c>
      <c r="B96" s="189"/>
      <c r="C96" s="189"/>
      <c r="D96" s="189"/>
      <c r="E96" s="189"/>
      <c r="F96" s="61"/>
      <c r="G96" s="61"/>
    </row>
    <row r="97" spans="1:11" ht="31.5" customHeight="1" x14ac:dyDescent="0.2">
      <c r="A97" s="207" t="str">
        <f>A2</f>
        <v>Prepared by Garry House, May 1, 2013</v>
      </c>
      <c r="B97" s="207"/>
      <c r="C97" s="207"/>
      <c r="D97" s="207"/>
      <c r="E97" s="207"/>
      <c r="F97" s="87"/>
      <c r="G97" s="87"/>
    </row>
    <row r="98" spans="1:11" ht="37.5" customHeight="1" x14ac:dyDescent="0.2">
      <c r="A98" s="199" t="str">
        <f>A3</f>
        <v>for Variable Operations at XYZ Buick-GMC</v>
      </c>
      <c r="B98" s="199"/>
      <c r="C98" s="199"/>
      <c r="D98" s="199"/>
      <c r="E98" s="199"/>
      <c r="F98" s="88"/>
      <c r="G98" s="88"/>
    </row>
    <row r="99" spans="1:11" ht="37.5" customHeight="1" thickBot="1" x14ac:dyDescent="0.25">
      <c r="A99" s="192" t="s">
        <v>34</v>
      </c>
      <c r="B99" s="192"/>
      <c r="C99" s="192"/>
      <c r="D99" s="192"/>
      <c r="E99" s="192"/>
      <c r="F99" s="89"/>
      <c r="G99" s="89"/>
    </row>
    <row r="100" spans="1:11" ht="8.1" customHeight="1" thickTop="1" thickBot="1" x14ac:dyDescent="0.25">
      <c r="A100" s="2"/>
      <c r="B100" s="3"/>
      <c r="C100" s="4"/>
      <c r="D100" s="3"/>
      <c r="E100" s="3"/>
      <c r="F100" s="3"/>
      <c r="G100" s="3"/>
      <c r="H100" s="5"/>
    </row>
    <row r="101" spans="1:11" ht="78.95" customHeight="1" thickBot="1" x14ac:dyDescent="0.25">
      <c r="A101" s="159" t="s">
        <v>1</v>
      </c>
      <c r="B101" s="160"/>
      <c r="C101" s="6" t="s">
        <v>0</v>
      </c>
      <c r="D101" s="7" t="s">
        <v>14</v>
      </c>
      <c r="E101" s="7" t="s">
        <v>13</v>
      </c>
      <c r="F101" s="7" t="s">
        <v>12</v>
      </c>
      <c r="G101" s="7" t="s">
        <v>2</v>
      </c>
      <c r="H101" s="8"/>
    </row>
    <row r="102" spans="1:11" ht="35.1" customHeight="1" thickBot="1" x14ac:dyDescent="0.25">
      <c r="A102" s="200" t="s">
        <v>19</v>
      </c>
      <c r="B102" s="201"/>
      <c r="C102" s="18"/>
      <c r="D102" s="18"/>
      <c r="E102" s="18"/>
      <c r="F102" s="18"/>
      <c r="G102" s="18"/>
      <c r="H102" s="8"/>
    </row>
    <row r="103" spans="1:11" s="23" customFormat="1" ht="21.95" customHeight="1" thickBot="1" x14ac:dyDescent="0.25">
      <c r="A103" s="202">
        <v>1</v>
      </c>
      <c r="B103" s="49" t="s">
        <v>110</v>
      </c>
      <c r="C103" s="19">
        <f>C106*C104</f>
        <v>51450</v>
      </c>
      <c r="D103" s="20">
        <f>D106*D104</f>
        <v>72150</v>
      </c>
      <c r="E103" s="20">
        <f>E108*E$8</f>
        <v>61200</v>
      </c>
      <c r="F103" s="21">
        <f t="shared" ref="F103:F124" si="52">C103</f>
        <v>51450</v>
      </c>
      <c r="G103" s="20">
        <f>G108*G$8</f>
        <v>36300</v>
      </c>
      <c r="H103" s="22"/>
    </row>
    <row r="104" spans="1:11" s="23" customFormat="1" ht="21.95" customHeight="1" thickBot="1" x14ac:dyDescent="0.25">
      <c r="A104" s="202"/>
      <c r="B104" s="25" t="s">
        <v>99</v>
      </c>
      <c r="C104" s="99">
        <v>12</v>
      </c>
      <c r="D104" s="102">
        <v>15</v>
      </c>
      <c r="E104" s="102">
        <v>13</v>
      </c>
      <c r="F104" s="127">
        <f t="shared" si="52"/>
        <v>12</v>
      </c>
      <c r="G104" s="102">
        <v>12</v>
      </c>
      <c r="H104" s="22"/>
    </row>
    <row r="105" spans="1:11" s="23" customFormat="1" ht="21.95" customHeight="1" thickBot="1" x14ac:dyDescent="0.25">
      <c r="A105" s="202"/>
      <c r="B105" s="25" t="s">
        <v>115</v>
      </c>
      <c r="C105" s="111">
        <f>IF(C104=0,0,(C8/C104))</f>
        <v>12.25</v>
      </c>
      <c r="D105" s="112">
        <f t="shared" ref="D105:G105" si="53">IF(D104=0,0,(D8/D104))</f>
        <v>13</v>
      </c>
      <c r="E105" s="112">
        <f t="shared" si="53"/>
        <v>13.076923076923077</v>
      </c>
      <c r="F105" s="113">
        <f t="shared" si="53"/>
        <v>12.25</v>
      </c>
      <c r="G105" s="112">
        <f t="shared" si="53"/>
        <v>10.083333333333334</v>
      </c>
      <c r="H105" s="22"/>
      <c r="K105" s="38"/>
    </row>
    <row r="106" spans="1:11" s="23" customFormat="1" ht="21.95" customHeight="1" thickBot="1" x14ac:dyDescent="0.25">
      <c r="A106" s="202"/>
      <c r="B106" s="37" t="s">
        <v>26</v>
      </c>
      <c r="C106" s="19">
        <f>C105*C108</f>
        <v>4287.5</v>
      </c>
      <c r="D106" s="20">
        <f>D105*D108</f>
        <v>4810</v>
      </c>
      <c r="E106" s="20">
        <f>E105*E108</f>
        <v>4707.6923076923076</v>
      </c>
      <c r="F106" s="20">
        <f>F105*F108</f>
        <v>4287.5</v>
      </c>
      <c r="G106" s="20">
        <f>G105*G108</f>
        <v>3025</v>
      </c>
      <c r="H106" s="22"/>
    </row>
    <row r="107" spans="1:11" s="23" customFormat="1" ht="21.95" customHeight="1" thickBot="1" x14ac:dyDescent="0.25">
      <c r="A107" s="202"/>
      <c r="B107" s="37" t="s">
        <v>27</v>
      </c>
      <c r="C107" s="19">
        <f>C106*12</f>
        <v>51450</v>
      </c>
      <c r="D107" s="20">
        <f>D106*12</f>
        <v>57720</v>
      </c>
      <c r="E107" s="20">
        <f>E106*12</f>
        <v>56492.307692307688</v>
      </c>
      <c r="F107" s="20">
        <f>F106*12</f>
        <v>51450</v>
      </c>
      <c r="G107" s="20">
        <f>G106*12</f>
        <v>36300</v>
      </c>
      <c r="H107" s="22"/>
    </row>
    <row r="108" spans="1:11" s="23" customFormat="1" ht="21.95" customHeight="1" thickBot="1" x14ac:dyDescent="0.25">
      <c r="A108" s="195"/>
      <c r="B108" s="25" t="s">
        <v>17</v>
      </c>
      <c r="C108" s="132">
        <v>350</v>
      </c>
      <c r="D108" s="52">
        <v>370</v>
      </c>
      <c r="E108" s="52">
        <v>360</v>
      </c>
      <c r="F108" s="133">
        <f>C108</f>
        <v>350</v>
      </c>
      <c r="G108" s="52">
        <v>300</v>
      </c>
      <c r="H108" s="22"/>
    </row>
    <row r="109" spans="1:11" s="23" customFormat="1" ht="21.95" customHeight="1" thickBot="1" x14ac:dyDescent="0.25">
      <c r="A109" s="195"/>
      <c r="B109" s="27" t="s">
        <v>23</v>
      </c>
      <c r="C109" s="28">
        <f>IF(C$10=0,0,(C103/C$10))</f>
        <v>0.10820689916252697</v>
      </c>
      <c r="D109" s="29">
        <f>D103/D$10</f>
        <v>0.10349204983109925</v>
      </c>
      <c r="E109" s="29">
        <f>E103/E$10</f>
        <v>0.10576250097208181</v>
      </c>
      <c r="F109" s="29">
        <f>F103/F$10</f>
        <v>0.10819165378670788</v>
      </c>
      <c r="G109" s="29">
        <f>G103/G$10</f>
        <v>0.10496517064792137</v>
      </c>
      <c r="H109" s="22"/>
    </row>
    <row r="110" spans="1:11" ht="21.95" customHeight="1" thickBot="1" x14ac:dyDescent="0.25">
      <c r="A110" s="195">
        <v>2</v>
      </c>
      <c r="B110" s="50" t="s">
        <v>111</v>
      </c>
      <c r="C110" s="19">
        <f>C111*C114</f>
        <v>17640</v>
      </c>
      <c r="D110" s="20">
        <f>D116*D$8</f>
        <v>25350</v>
      </c>
      <c r="E110" s="20">
        <f>E116*E$8</f>
        <v>20400</v>
      </c>
      <c r="F110" s="21">
        <f t="shared" si="52"/>
        <v>17640</v>
      </c>
      <c r="G110" s="20">
        <f>G116*G$8</f>
        <v>13068</v>
      </c>
      <c r="H110" s="8"/>
    </row>
    <row r="111" spans="1:11" ht="21.95" customHeight="1" thickBot="1" x14ac:dyDescent="0.25">
      <c r="A111" s="195"/>
      <c r="B111" s="25" t="s">
        <v>99</v>
      </c>
      <c r="C111" s="99">
        <v>3</v>
      </c>
      <c r="D111" s="102">
        <v>3</v>
      </c>
      <c r="E111" s="102">
        <v>3</v>
      </c>
      <c r="F111" s="127">
        <f t="shared" ref="F111" si="54">C111</f>
        <v>3</v>
      </c>
      <c r="G111" s="102">
        <v>3</v>
      </c>
      <c r="H111" s="8"/>
    </row>
    <row r="112" spans="1:11" ht="21.95" customHeight="1" thickBot="1" x14ac:dyDescent="0.25">
      <c r="A112" s="195"/>
      <c r="B112" s="203" t="s">
        <v>20</v>
      </c>
      <c r="C112" s="128">
        <f>IF(C111=0,0,(C104/C111))</f>
        <v>4</v>
      </c>
      <c r="D112" s="114">
        <f t="shared" ref="D112:E112" si="55">IF(D111=0,0,(D104/D111))</f>
        <v>5</v>
      </c>
      <c r="E112" s="114">
        <f t="shared" si="55"/>
        <v>4.333333333333333</v>
      </c>
      <c r="F112" s="115">
        <f t="shared" ref="F112" si="56">$C112</f>
        <v>4</v>
      </c>
      <c r="G112" s="114">
        <f>IF(G111=0,0,(G104/G111))</f>
        <v>4</v>
      </c>
      <c r="H112" s="8"/>
    </row>
    <row r="113" spans="1:8" ht="21.95" customHeight="1" thickBot="1" x14ac:dyDescent="0.25">
      <c r="A113" s="195"/>
      <c r="B113" s="204"/>
      <c r="C113" s="58">
        <f>IF(C111=0,0,(C8/C111))</f>
        <v>49</v>
      </c>
      <c r="D113" s="59">
        <f t="shared" ref="D113:G113" si="57">IF(D111=0,0,(D8/D111))</f>
        <v>65</v>
      </c>
      <c r="E113" s="59">
        <f t="shared" si="57"/>
        <v>56.666666666666664</v>
      </c>
      <c r="F113" s="60">
        <f>C113</f>
        <v>49</v>
      </c>
      <c r="G113" s="59">
        <f t="shared" si="57"/>
        <v>40.333333333333336</v>
      </c>
      <c r="H113" s="8"/>
    </row>
    <row r="114" spans="1:8" ht="21.95" customHeight="1" thickBot="1" x14ac:dyDescent="0.25">
      <c r="A114" s="195"/>
      <c r="B114" s="37" t="s">
        <v>26</v>
      </c>
      <c r="C114" s="19">
        <f>IF(C111=0,0,(C116*C8/C111))</f>
        <v>5880</v>
      </c>
      <c r="D114" s="20">
        <f t="shared" ref="D114:G114" si="58">IF(D111=0,0,(D116*D8/D111))</f>
        <v>8450</v>
      </c>
      <c r="E114" s="20">
        <f t="shared" si="58"/>
        <v>6800</v>
      </c>
      <c r="F114" s="53">
        <f>C114</f>
        <v>5880</v>
      </c>
      <c r="G114" s="20">
        <f t="shared" si="58"/>
        <v>4356</v>
      </c>
      <c r="H114" s="8"/>
    </row>
    <row r="115" spans="1:8" ht="21.95" customHeight="1" thickBot="1" x14ac:dyDescent="0.25">
      <c r="A115" s="195"/>
      <c r="B115" s="37" t="s">
        <v>27</v>
      </c>
      <c r="C115" s="19">
        <f>C114*12</f>
        <v>70560</v>
      </c>
      <c r="D115" s="20">
        <f>D114*12</f>
        <v>101400</v>
      </c>
      <c r="E115" s="20">
        <f>E114*12</f>
        <v>81600</v>
      </c>
      <c r="F115" s="20">
        <f>F114*12</f>
        <v>70560</v>
      </c>
      <c r="G115" s="20">
        <f>G114*12</f>
        <v>52272</v>
      </c>
      <c r="H115" s="8"/>
    </row>
    <row r="116" spans="1:8" ht="21.95" customHeight="1" thickBot="1" x14ac:dyDescent="0.25">
      <c r="A116" s="195"/>
      <c r="B116" s="25" t="s">
        <v>17</v>
      </c>
      <c r="C116" s="132">
        <v>120</v>
      </c>
      <c r="D116" s="52">
        <v>130</v>
      </c>
      <c r="E116" s="52">
        <v>120</v>
      </c>
      <c r="F116" s="26">
        <f t="shared" si="52"/>
        <v>120</v>
      </c>
      <c r="G116" s="52">
        <v>108</v>
      </c>
      <c r="H116" s="8"/>
    </row>
    <row r="117" spans="1:8" ht="21.95" customHeight="1" thickBot="1" x14ac:dyDescent="0.25">
      <c r="A117" s="195"/>
      <c r="B117" s="27" t="s">
        <v>23</v>
      </c>
      <c r="C117" s="28">
        <f>C110/C$10</f>
        <v>3.7099508284294959E-2</v>
      </c>
      <c r="D117" s="29">
        <f>D110/D$10</f>
        <v>3.6362071562278116E-2</v>
      </c>
      <c r="E117" s="29">
        <f>E110/E$10</f>
        <v>3.525416699069394E-2</v>
      </c>
      <c r="F117" s="30">
        <f t="shared" si="52"/>
        <v>3.7099508284294959E-2</v>
      </c>
      <c r="G117" s="29">
        <f>G110/G$10</f>
        <v>3.7787461433251693E-2</v>
      </c>
      <c r="H117" s="8"/>
    </row>
    <row r="118" spans="1:8" ht="21.95" customHeight="1" thickBot="1" x14ac:dyDescent="0.25">
      <c r="A118" s="195">
        <v>3</v>
      </c>
      <c r="B118" s="49" t="s">
        <v>112</v>
      </c>
      <c r="C118" s="19">
        <f>C121*C119</f>
        <v>17640</v>
      </c>
      <c r="D118" s="20">
        <f>D123*D$8</f>
        <v>25350</v>
      </c>
      <c r="E118" s="20">
        <f>E123*E$8</f>
        <v>20400</v>
      </c>
      <c r="F118" s="21">
        <f t="shared" si="52"/>
        <v>17640</v>
      </c>
      <c r="G118" s="20">
        <f>G123*G$8</f>
        <v>13068</v>
      </c>
      <c r="H118" s="8"/>
    </row>
    <row r="119" spans="1:8" ht="21.95" customHeight="1" thickBot="1" x14ac:dyDescent="0.25">
      <c r="A119" s="195"/>
      <c r="B119" s="25" t="s">
        <v>99</v>
      </c>
      <c r="C119" s="99">
        <v>6</v>
      </c>
      <c r="D119" s="102">
        <v>7</v>
      </c>
      <c r="E119" s="102">
        <v>6.5</v>
      </c>
      <c r="F119" s="127">
        <f t="shared" ref="F119" si="59">C119</f>
        <v>6</v>
      </c>
      <c r="G119" s="102">
        <v>5</v>
      </c>
      <c r="H119" s="8"/>
    </row>
    <row r="120" spans="1:8" ht="21.95" customHeight="1" thickBot="1" x14ac:dyDescent="0.25">
      <c r="A120" s="195"/>
      <c r="B120" s="25" t="s">
        <v>114</v>
      </c>
      <c r="C120" s="58">
        <f>IF(C119=0,0,(C8*0.667/0.3/C119))</f>
        <v>54.471666666666671</v>
      </c>
      <c r="D120" s="59">
        <f t="shared" ref="D120:G120" si="60">D8*0.667/0.3/D119</f>
        <v>61.93571428571429</v>
      </c>
      <c r="E120" s="59">
        <f t="shared" si="60"/>
        <v>58.148717948717952</v>
      </c>
      <c r="F120" s="60">
        <f>C120</f>
        <v>54.471666666666671</v>
      </c>
      <c r="G120" s="59">
        <f t="shared" si="60"/>
        <v>53.804666666666677</v>
      </c>
      <c r="H120" s="8"/>
    </row>
    <row r="121" spans="1:8" ht="21.95" customHeight="1" thickBot="1" x14ac:dyDescent="0.25">
      <c r="A121" s="195"/>
      <c r="B121" s="37" t="s">
        <v>26</v>
      </c>
      <c r="C121" s="19">
        <f>IF(C119=0,0,(C123*C8/C119))</f>
        <v>2940</v>
      </c>
      <c r="D121" s="20">
        <f t="shared" ref="D121:E121" si="61">IF(D119=0,0,(D123*D8/D119))</f>
        <v>3621.4285714285716</v>
      </c>
      <c r="E121" s="20">
        <f t="shared" si="61"/>
        <v>3138.4615384615386</v>
      </c>
      <c r="F121" s="53">
        <f>C121</f>
        <v>2940</v>
      </c>
      <c r="G121" s="20">
        <f t="shared" ref="G121" si="62">IF(G119=0,0,(G123*G8/G119))</f>
        <v>2613.6</v>
      </c>
      <c r="H121" s="8"/>
    </row>
    <row r="122" spans="1:8" ht="21.95" customHeight="1" thickBot="1" x14ac:dyDescent="0.25">
      <c r="A122" s="195"/>
      <c r="B122" s="37" t="s">
        <v>27</v>
      </c>
      <c r="C122" s="19">
        <f>C121*12</f>
        <v>35280</v>
      </c>
      <c r="D122" s="20">
        <f t="shared" ref="D122:G122" si="63">D121*12</f>
        <v>43457.142857142855</v>
      </c>
      <c r="E122" s="20">
        <f t="shared" si="63"/>
        <v>37661.538461538461</v>
      </c>
      <c r="F122" s="20">
        <f>F121*12</f>
        <v>35280</v>
      </c>
      <c r="G122" s="20">
        <f t="shared" si="63"/>
        <v>31363.199999999997</v>
      </c>
      <c r="H122" s="8"/>
    </row>
    <row r="123" spans="1:8" ht="21.95" customHeight="1" thickBot="1" x14ac:dyDescent="0.25">
      <c r="A123" s="195"/>
      <c r="B123" s="25" t="s">
        <v>17</v>
      </c>
      <c r="C123" s="132">
        <v>120</v>
      </c>
      <c r="D123" s="52">
        <v>130</v>
      </c>
      <c r="E123" s="52">
        <v>120</v>
      </c>
      <c r="F123" s="26">
        <f t="shared" si="52"/>
        <v>120</v>
      </c>
      <c r="G123" s="52">
        <v>108</v>
      </c>
      <c r="H123" s="8"/>
    </row>
    <row r="124" spans="1:8" ht="21.95" customHeight="1" thickBot="1" x14ac:dyDescent="0.25">
      <c r="A124" s="195"/>
      <c r="B124" s="27" t="s">
        <v>23</v>
      </c>
      <c r="C124" s="28">
        <f>C118/C$10</f>
        <v>3.7099508284294959E-2</v>
      </c>
      <c r="D124" s="29">
        <f>D118/D$10</f>
        <v>3.6362071562278116E-2</v>
      </c>
      <c r="E124" s="29">
        <f>E118/E$10</f>
        <v>3.525416699069394E-2</v>
      </c>
      <c r="F124" s="30">
        <f t="shared" si="52"/>
        <v>3.7099508284294959E-2</v>
      </c>
      <c r="G124" s="29">
        <f>G118/G$10</f>
        <v>3.7787461433251693E-2</v>
      </c>
      <c r="H124" s="8"/>
    </row>
    <row r="125" spans="1:8" ht="21.95" customHeight="1" thickBot="1" x14ac:dyDescent="0.25">
      <c r="A125" s="195">
        <v>4</v>
      </c>
      <c r="B125" s="49"/>
      <c r="C125" s="19">
        <f>C128*C126</f>
        <v>0</v>
      </c>
      <c r="D125" s="20">
        <f>D130*D$8</f>
        <v>0</v>
      </c>
      <c r="E125" s="20">
        <f>E130*E$8</f>
        <v>0</v>
      </c>
      <c r="F125" s="21">
        <f t="shared" ref="F125:F126" si="64">C125</f>
        <v>0</v>
      </c>
      <c r="G125" s="20">
        <f>G130*G$8</f>
        <v>0</v>
      </c>
      <c r="H125" s="8"/>
    </row>
    <row r="126" spans="1:8" ht="21.95" customHeight="1" thickBot="1" x14ac:dyDescent="0.25">
      <c r="A126" s="195"/>
      <c r="B126" s="25" t="s">
        <v>99</v>
      </c>
      <c r="C126" s="99">
        <v>0</v>
      </c>
      <c r="D126" s="102">
        <v>0</v>
      </c>
      <c r="E126" s="102">
        <v>0</v>
      </c>
      <c r="F126" s="127">
        <f t="shared" si="64"/>
        <v>0</v>
      </c>
      <c r="G126" s="102">
        <v>0</v>
      </c>
      <c r="H126" s="8"/>
    </row>
    <row r="127" spans="1:8" ht="21.95" customHeight="1" thickBot="1" x14ac:dyDescent="0.25">
      <c r="A127" s="195"/>
      <c r="B127" s="25" t="s">
        <v>116</v>
      </c>
      <c r="C127" s="58">
        <f>IF(C126=0,0,(C8/C126))</f>
        <v>0</v>
      </c>
      <c r="D127" s="59">
        <f t="shared" ref="D127:E127" si="65">IF(D126=0,0,(D8/D126))</f>
        <v>0</v>
      </c>
      <c r="E127" s="59">
        <f t="shared" si="65"/>
        <v>0</v>
      </c>
      <c r="F127" s="60">
        <f>C127</f>
        <v>0</v>
      </c>
      <c r="G127" s="59">
        <f>IF(G126=0,0,(G8/G126))</f>
        <v>0</v>
      </c>
      <c r="H127" s="8"/>
    </row>
    <row r="128" spans="1:8" ht="21.95" customHeight="1" thickBot="1" x14ac:dyDescent="0.25">
      <c r="A128" s="195"/>
      <c r="B128" s="37" t="s">
        <v>26</v>
      </c>
      <c r="C128" s="19">
        <f>IF(C126=0,0,(C130*C8/C126))</f>
        <v>0</v>
      </c>
      <c r="D128" s="20">
        <f t="shared" ref="D128:E128" si="66">IF(D126=0,0,(D130*D8/D126))</f>
        <v>0</v>
      </c>
      <c r="E128" s="20">
        <f t="shared" si="66"/>
        <v>0</v>
      </c>
      <c r="F128" s="53">
        <f>C128</f>
        <v>0</v>
      </c>
      <c r="G128" s="20">
        <f>IF(G126=0,0,(G130*G8/G126))</f>
        <v>0</v>
      </c>
      <c r="H128" s="8"/>
    </row>
    <row r="129" spans="1:8" ht="21.95" customHeight="1" thickBot="1" x14ac:dyDescent="0.25">
      <c r="A129" s="195"/>
      <c r="B129" s="37" t="s">
        <v>27</v>
      </c>
      <c r="C129" s="19">
        <f>C128*12</f>
        <v>0</v>
      </c>
      <c r="D129" s="20">
        <f t="shared" ref="D129:E129" si="67">D128*12</f>
        <v>0</v>
      </c>
      <c r="E129" s="20">
        <f t="shared" si="67"/>
        <v>0</v>
      </c>
      <c r="F129" s="20">
        <f>F128*12</f>
        <v>0</v>
      </c>
      <c r="G129" s="20">
        <f>G128*12</f>
        <v>0</v>
      </c>
      <c r="H129" s="8"/>
    </row>
    <row r="130" spans="1:8" ht="21.95" customHeight="1" thickBot="1" x14ac:dyDescent="0.25">
      <c r="A130" s="195"/>
      <c r="B130" s="25" t="s">
        <v>17</v>
      </c>
      <c r="C130" s="132">
        <v>0</v>
      </c>
      <c r="D130" s="52">
        <v>0</v>
      </c>
      <c r="E130" s="52">
        <v>0</v>
      </c>
      <c r="F130" s="26">
        <f t="shared" ref="F130:F131" si="68">C130</f>
        <v>0</v>
      </c>
      <c r="G130" s="52">
        <v>0</v>
      </c>
      <c r="H130" s="8"/>
    </row>
    <row r="131" spans="1:8" ht="21.95" customHeight="1" thickBot="1" x14ac:dyDescent="0.25">
      <c r="A131" s="195"/>
      <c r="B131" s="27" t="s">
        <v>23</v>
      </c>
      <c r="C131" s="28">
        <f>C125/C$10</f>
        <v>0</v>
      </c>
      <c r="D131" s="29">
        <f>D125/D$10</f>
        <v>0</v>
      </c>
      <c r="E131" s="29">
        <f>E125/E$10</f>
        <v>0</v>
      </c>
      <c r="F131" s="30">
        <f t="shared" si="68"/>
        <v>0</v>
      </c>
      <c r="G131" s="29">
        <f>G125/G$10</f>
        <v>0</v>
      </c>
      <c r="H131" s="8"/>
    </row>
    <row r="132" spans="1:8" ht="21.95" customHeight="1" x14ac:dyDescent="0.2">
      <c r="A132" s="196" t="s">
        <v>8</v>
      </c>
      <c r="B132" s="130" t="s">
        <v>113</v>
      </c>
      <c r="C132" s="32">
        <f>C103+C110+C118+C125</f>
        <v>86730</v>
      </c>
      <c r="D132" s="32">
        <f t="shared" ref="D132:G132" si="69">D103+D110+D118+D125</f>
        <v>122850</v>
      </c>
      <c r="E132" s="32">
        <f t="shared" si="69"/>
        <v>102000</v>
      </c>
      <c r="F132" s="32">
        <f t="shared" si="69"/>
        <v>86730</v>
      </c>
      <c r="G132" s="32">
        <f t="shared" si="69"/>
        <v>62436</v>
      </c>
      <c r="H132" s="8"/>
    </row>
    <row r="133" spans="1:8" ht="21.95" customHeight="1" x14ac:dyDescent="0.2">
      <c r="A133" s="197"/>
      <c r="B133" s="34" t="s">
        <v>99</v>
      </c>
      <c r="C133" s="105">
        <f>C104+C111+C119+C126</f>
        <v>21</v>
      </c>
      <c r="D133" s="105">
        <f t="shared" ref="D133:G133" si="70">D104+D111+D119+D126</f>
        <v>25</v>
      </c>
      <c r="E133" s="105">
        <f t="shared" si="70"/>
        <v>22.5</v>
      </c>
      <c r="F133" s="105">
        <f t="shared" si="70"/>
        <v>21</v>
      </c>
      <c r="G133" s="105">
        <f t="shared" si="70"/>
        <v>20</v>
      </c>
      <c r="H133" s="8"/>
    </row>
    <row r="134" spans="1:8" ht="21.95" customHeight="1" x14ac:dyDescent="0.2">
      <c r="A134" s="197"/>
      <c r="B134" s="34" t="s">
        <v>21</v>
      </c>
      <c r="C134" s="116">
        <f>IF(C133=0,0,(C8/C133))</f>
        <v>7</v>
      </c>
      <c r="D134" s="116">
        <f t="shared" ref="D134:G134" si="71">IF(D133=0,0,(D8/D133))</f>
        <v>7.8</v>
      </c>
      <c r="E134" s="116">
        <f t="shared" si="71"/>
        <v>7.5555555555555554</v>
      </c>
      <c r="F134" s="116">
        <f t="shared" si="71"/>
        <v>7</v>
      </c>
      <c r="G134" s="116">
        <f t="shared" si="71"/>
        <v>6.05</v>
      </c>
      <c r="H134" s="8"/>
    </row>
    <row r="135" spans="1:8" ht="21.95" customHeight="1" x14ac:dyDescent="0.2">
      <c r="A135" s="197"/>
      <c r="B135" s="34" t="s">
        <v>17</v>
      </c>
      <c r="C135" s="117">
        <f>C132/C$8</f>
        <v>590</v>
      </c>
      <c r="D135" s="117">
        <f t="shared" ref="D135:G135" si="72">D132/D$8</f>
        <v>630</v>
      </c>
      <c r="E135" s="117">
        <f t="shared" si="72"/>
        <v>600</v>
      </c>
      <c r="F135" s="117">
        <f t="shared" si="72"/>
        <v>590</v>
      </c>
      <c r="G135" s="117">
        <f t="shared" si="72"/>
        <v>516</v>
      </c>
      <c r="H135" s="8"/>
    </row>
    <row r="136" spans="1:8" ht="21.95" customHeight="1" thickBot="1" x14ac:dyDescent="0.25">
      <c r="A136" s="205"/>
      <c r="B136" s="56" t="s">
        <v>23</v>
      </c>
      <c r="C136" s="108">
        <f>C132/C10</f>
        <v>0.18240591573111689</v>
      </c>
      <c r="D136" s="108">
        <f t="shared" ref="D136:G136" si="73">D132/D10</f>
        <v>0.17621619295565549</v>
      </c>
      <c r="E136" s="108">
        <f t="shared" si="73"/>
        <v>0.17627083495346968</v>
      </c>
      <c r="F136" s="108">
        <f t="shared" si="73"/>
        <v>0.18238021638330756</v>
      </c>
      <c r="G136" s="108">
        <f t="shared" si="73"/>
        <v>0.18054009351442477</v>
      </c>
      <c r="H136" s="48"/>
    </row>
    <row r="137" spans="1:8" s="23" customFormat="1" ht="21.95" customHeight="1" thickTop="1" x14ac:dyDescent="0.2">
      <c r="A137" s="63"/>
      <c r="B137" s="64"/>
      <c r="C137" s="134"/>
      <c r="D137" s="134"/>
      <c r="E137" s="134"/>
      <c r="F137" s="134"/>
      <c r="G137" s="134"/>
      <c r="H137" s="62"/>
    </row>
    <row r="138" spans="1:8" s="23" customFormat="1" ht="21.95" customHeight="1" x14ac:dyDescent="0.2">
      <c r="A138" s="63"/>
      <c r="B138" s="64"/>
      <c r="C138" s="134"/>
      <c r="D138" s="134"/>
      <c r="E138" s="134"/>
      <c r="F138" s="134"/>
      <c r="G138" s="134"/>
      <c r="H138" s="62"/>
    </row>
    <row r="139" spans="1:8" s="23" customFormat="1" ht="21.95" customHeight="1" x14ac:dyDescent="0.2">
      <c r="A139" s="63"/>
      <c r="B139" s="64"/>
      <c r="C139" s="134"/>
      <c r="D139" s="134"/>
      <c r="E139" s="134"/>
      <c r="F139" s="134"/>
      <c r="G139" s="134"/>
      <c r="H139" s="62"/>
    </row>
    <row r="140" spans="1:8" s="23" customFormat="1" ht="21.95" customHeight="1" x14ac:dyDescent="0.2">
      <c r="A140" s="63"/>
      <c r="B140" s="64"/>
      <c r="C140" s="134"/>
      <c r="D140" s="134"/>
      <c r="E140" s="134"/>
      <c r="F140" s="134"/>
      <c r="G140" s="134"/>
      <c r="H140" s="62"/>
    </row>
    <row r="141" spans="1:8" s="23" customFormat="1" ht="21.95" customHeight="1" x14ac:dyDescent="0.2">
      <c r="A141" s="63"/>
      <c r="B141" s="64"/>
      <c r="C141" s="134"/>
      <c r="D141" s="134"/>
      <c r="E141" s="134"/>
      <c r="F141" s="134"/>
      <c r="G141" s="134"/>
      <c r="H141" s="62"/>
    </row>
    <row r="142" spans="1:8" s="23" customFormat="1" ht="21.95" customHeight="1" x14ac:dyDescent="0.2">
      <c r="A142" s="63"/>
      <c r="B142" s="64"/>
      <c r="C142" s="134"/>
      <c r="D142" s="134"/>
      <c r="E142" s="134"/>
      <c r="F142" s="134"/>
      <c r="G142" s="134"/>
      <c r="H142" s="62"/>
    </row>
    <row r="143" spans="1:8" s="23" customFormat="1" ht="21.95" customHeight="1" x14ac:dyDescent="0.2">
      <c r="A143" s="63"/>
      <c r="B143" s="64"/>
      <c r="C143" s="134"/>
      <c r="D143" s="134"/>
      <c r="E143" s="134"/>
      <c r="F143" s="134"/>
      <c r="G143" s="134"/>
      <c r="H143" s="62"/>
    </row>
    <row r="144" spans="1:8" ht="50.1" customHeight="1" x14ac:dyDescent="0.2">
      <c r="A144" s="189" t="s">
        <v>15</v>
      </c>
      <c r="B144" s="189"/>
      <c r="C144" s="189"/>
      <c r="D144" s="189"/>
      <c r="E144" s="189"/>
      <c r="F144" s="61"/>
      <c r="G144" s="61"/>
    </row>
    <row r="145" spans="1:8" ht="31.5" customHeight="1" x14ac:dyDescent="0.2">
      <c r="A145" s="207" t="str">
        <f>A2</f>
        <v>Prepared by Garry House, May 1, 2013</v>
      </c>
      <c r="B145" s="207"/>
      <c r="C145" s="207"/>
      <c r="D145" s="207"/>
      <c r="E145" s="207"/>
      <c r="F145" s="87"/>
      <c r="G145" s="87"/>
    </row>
    <row r="146" spans="1:8" ht="37.5" customHeight="1" x14ac:dyDescent="0.2">
      <c r="A146" s="199" t="str">
        <f>A3</f>
        <v>for Variable Operations at XYZ Buick-GMC</v>
      </c>
      <c r="B146" s="199"/>
      <c r="C146" s="199"/>
      <c r="D146" s="199"/>
      <c r="E146" s="199"/>
      <c r="F146" s="88"/>
      <c r="G146" s="88"/>
    </row>
    <row r="147" spans="1:8" ht="37.5" customHeight="1" thickBot="1" x14ac:dyDescent="0.25">
      <c r="A147" s="192" t="s">
        <v>34</v>
      </c>
      <c r="B147" s="192"/>
      <c r="C147" s="192"/>
      <c r="D147" s="192"/>
      <c r="E147" s="192"/>
      <c r="F147" s="89"/>
      <c r="G147" s="89"/>
    </row>
    <row r="148" spans="1:8" ht="8.1" customHeight="1" thickTop="1" thickBot="1" x14ac:dyDescent="0.25">
      <c r="A148" s="2"/>
      <c r="B148" s="3"/>
      <c r="C148" s="4"/>
      <c r="D148" s="3"/>
      <c r="E148" s="3"/>
      <c r="F148" s="3"/>
      <c r="G148" s="3"/>
      <c r="H148" s="5"/>
    </row>
    <row r="149" spans="1:8" ht="78.95" customHeight="1" thickBot="1" x14ac:dyDescent="0.25">
      <c r="A149" s="159" t="s">
        <v>1</v>
      </c>
      <c r="B149" s="160"/>
      <c r="C149" s="6" t="s">
        <v>0</v>
      </c>
      <c r="D149" s="7" t="s">
        <v>14</v>
      </c>
      <c r="E149" s="7" t="s">
        <v>13</v>
      </c>
      <c r="F149" s="7" t="s">
        <v>12</v>
      </c>
      <c r="G149" s="7" t="s">
        <v>2</v>
      </c>
      <c r="H149" s="8"/>
    </row>
    <row r="150" spans="1:8" ht="35.1" customHeight="1" thickBot="1" x14ac:dyDescent="0.25">
      <c r="A150" s="200" t="s">
        <v>22</v>
      </c>
      <c r="B150" s="201"/>
      <c r="C150" s="18"/>
      <c r="D150" s="18"/>
      <c r="E150" s="18"/>
      <c r="F150" s="18"/>
      <c r="G150" s="18"/>
      <c r="H150" s="8"/>
    </row>
    <row r="151" spans="1:8" s="23" customFormat="1" ht="21.95" customHeight="1" thickBot="1" x14ac:dyDescent="0.25">
      <c r="A151" s="202">
        <v>1</v>
      </c>
      <c r="B151" s="49" t="s">
        <v>122</v>
      </c>
      <c r="C151" s="19">
        <f>C156*C$8</f>
        <v>5880</v>
      </c>
      <c r="D151" s="20">
        <f>D156*D$8</f>
        <v>6240</v>
      </c>
      <c r="E151" s="20">
        <f>E156*E$8</f>
        <v>5950</v>
      </c>
      <c r="F151" s="21">
        <f t="shared" ref="F151:F175" si="74">C151</f>
        <v>5880</v>
      </c>
      <c r="G151" s="20">
        <f>G156*G$8</f>
        <v>5445</v>
      </c>
      <c r="H151" s="22"/>
    </row>
    <row r="152" spans="1:8" s="23" customFormat="1" ht="21.95" customHeight="1" thickBot="1" x14ac:dyDescent="0.25">
      <c r="A152" s="202"/>
      <c r="B152" s="25" t="s">
        <v>99</v>
      </c>
      <c r="C152" s="99">
        <v>2</v>
      </c>
      <c r="D152" s="102">
        <v>2</v>
      </c>
      <c r="E152" s="102">
        <v>2</v>
      </c>
      <c r="F152" s="127">
        <f t="shared" si="74"/>
        <v>2</v>
      </c>
      <c r="G152" s="102">
        <v>2</v>
      </c>
      <c r="H152" s="22"/>
    </row>
    <row r="153" spans="1:8" s="23" customFormat="1" ht="21.95" customHeight="1" thickBot="1" x14ac:dyDescent="0.25">
      <c r="A153" s="202"/>
      <c r="B153" s="37" t="s">
        <v>117</v>
      </c>
      <c r="C153" s="58">
        <f>IF(C152=0,0,(C$8/C152))</f>
        <v>73.5</v>
      </c>
      <c r="D153" s="59">
        <f>IF(D152=0,0,(D8/D152))</f>
        <v>97.5</v>
      </c>
      <c r="E153" s="59">
        <f>IF(E152=0,0,(E8/E152))</f>
        <v>85</v>
      </c>
      <c r="F153" s="60">
        <f>C153</f>
        <v>73.5</v>
      </c>
      <c r="G153" s="59">
        <f>IF(G152=0,0,(G8/G152))</f>
        <v>60.5</v>
      </c>
      <c r="H153" s="22"/>
    </row>
    <row r="154" spans="1:8" s="23" customFormat="1" ht="21.95" customHeight="1" thickBot="1" x14ac:dyDescent="0.25">
      <c r="A154" s="202"/>
      <c r="B154" s="37" t="s">
        <v>26</v>
      </c>
      <c r="C154" s="19">
        <f>IF(C152=0,0,(C151/C152))</f>
        <v>2940</v>
      </c>
      <c r="D154" s="20">
        <f>IF(D152=0,0,(D151/D152))</f>
        <v>3120</v>
      </c>
      <c r="E154" s="20">
        <f>IF(E152=0,0,(E151/E152))</f>
        <v>2975</v>
      </c>
      <c r="F154" s="53">
        <f>C154</f>
        <v>2940</v>
      </c>
      <c r="G154" s="20">
        <f>IF(G152=0,0,(G151/G152))</f>
        <v>2722.5</v>
      </c>
      <c r="H154" s="22"/>
    </row>
    <row r="155" spans="1:8" s="23" customFormat="1" ht="21.95" customHeight="1" thickBot="1" x14ac:dyDescent="0.25">
      <c r="A155" s="202"/>
      <c r="B155" s="37" t="s">
        <v>27</v>
      </c>
      <c r="C155" s="19">
        <f>C154*12</f>
        <v>35280</v>
      </c>
      <c r="D155" s="20">
        <f>D154*12</f>
        <v>37440</v>
      </c>
      <c r="E155" s="20">
        <f>E154*12</f>
        <v>35700</v>
      </c>
      <c r="F155" s="20">
        <f>F154*12</f>
        <v>35280</v>
      </c>
      <c r="G155" s="20">
        <f>G154*12</f>
        <v>32670</v>
      </c>
      <c r="H155" s="22"/>
    </row>
    <row r="156" spans="1:8" s="23" customFormat="1" ht="21.95" customHeight="1" thickBot="1" x14ac:dyDescent="0.25">
      <c r="A156" s="195"/>
      <c r="B156" s="25" t="s">
        <v>17</v>
      </c>
      <c r="C156" s="132">
        <v>40</v>
      </c>
      <c r="D156" s="52">
        <v>32</v>
      </c>
      <c r="E156" s="52">
        <v>35</v>
      </c>
      <c r="F156" s="26">
        <f t="shared" si="74"/>
        <v>40</v>
      </c>
      <c r="G156" s="52">
        <v>45</v>
      </c>
      <c r="H156" s="22"/>
    </row>
    <row r="157" spans="1:8" s="23" customFormat="1" ht="21.95" customHeight="1" thickBot="1" x14ac:dyDescent="0.25">
      <c r="A157" s="195"/>
      <c r="B157" s="27" t="s">
        <v>23</v>
      </c>
      <c r="C157" s="28">
        <f>C151/C$10</f>
        <v>1.2366502761431654E-2</v>
      </c>
      <c r="D157" s="29">
        <f>D151/D$10</f>
        <v>8.9506637691761509E-3</v>
      </c>
      <c r="E157" s="29">
        <f>E151/E$10</f>
        <v>1.0282465372285731E-2</v>
      </c>
      <c r="F157" s="30">
        <f t="shared" si="74"/>
        <v>1.2366502761431654E-2</v>
      </c>
      <c r="G157" s="29">
        <f>G151/G$10</f>
        <v>1.5744775597188204E-2</v>
      </c>
      <c r="H157" s="22"/>
    </row>
    <row r="158" spans="1:8" ht="21.95" customHeight="1" thickBot="1" x14ac:dyDescent="0.25">
      <c r="A158" s="195">
        <v>2</v>
      </c>
      <c r="B158" s="50" t="s">
        <v>121</v>
      </c>
      <c r="C158" s="19">
        <f>C163*C$8</f>
        <v>5145</v>
      </c>
      <c r="D158" s="20">
        <f>D163*D$8</f>
        <v>6045</v>
      </c>
      <c r="E158" s="20">
        <f>E163*E$8</f>
        <v>5610</v>
      </c>
      <c r="F158" s="21">
        <f t="shared" si="74"/>
        <v>5145</v>
      </c>
      <c r="G158" s="20">
        <f>G163*G$8</f>
        <v>4961</v>
      </c>
      <c r="H158" s="8"/>
    </row>
    <row r="159" spans="1:8" ht="21.95" customHeight="1" thickBot="1" x14ac:dyDescent="0.25">
      <c r="A159" s="195"/>
      <c r="B159" s="25" t="s">
        <v>99</v>
      </c>
      <c r="C159" s="99">
        <v>3</v>
      </c>
      <c r="D159" s="102">
        <v>3</v>
      </c>
      <c r="E159" s="102">
        <v>3</v>
      </c>
      <c r="F159" s="127">
        <f t="shared" si="74"/>
        <v>3</v>
      </c>
      <c r="G159" s="102">
        <v>3</v>
      </c>
      <c r="H159" s="8"/>
    </row>
    <row r="160" spans="1:8" ht="21.95" customHeight="1" thickBot="1" x14ac:dyDescent="0.25">
      <c r="A160" s="195"/>
      <c r="B160" s="37" t="s">
        <v>117</v>
      </c>
      <c r="C160" s="58">
        <f>IF(C159=0,0,(C$8/C159))</f>
        <v>49</v>
      </c>
      <c r="D160" s="59">
        <f>IF(D159=0,0,(D$8/D159))</f>
        <v>65</v>
      </c>
      <c r="E160" s="59">
        <f>IF(E159=0,0,(E$8/E159))</f>
        <v>56.666666666666664</v>
      </c>
      <c r="F160" s="60">
        <f>C160</f>
        <v>49</v>
      </c>
      <c r="G160" s="59">
        <f>IF(G159=0,0,(G$8/G159))</f>
        <v>40.333333333333336</v>
      </c>
      <c r="H160" s="8"/>
    </row>
    <row r="161" spans="1:8" ht="21.95" customHeight="1" thickBot="1" x14ac:dyDescent="0.25">
      <c r="A161" s="195"/>
      <c r="B161" s="37" t="s">
        <v>26</v>
      </c>
      <c r="C161" s="19">
        <f>IF(C159=0,0,(C158/C159))</f>
        <v>1715</v>
      </c>
      <c r="D161" s="20">
        <f>IF(D159=0,0,(D158/D159))</f>
        <v>2015</v>
      </c>
      <c r="E161" s="20">
        <f>IF(E159=0,0,(E158/E159))</f>
        <v>1870</v>
      </c>
      <c r="F161" s="53">
        <f>C161</f>
        <v>1715</v>
      </c>
      <c r="G161" s="20">
        <f>IF(G159=0,0,(G158/G159))</f>
        <v>1653.6666666666667</v>
      </c>
      <c r="H161" s="8"/>
    </row>
    <row r="162" spans="1:8" ht="21.95" customHeight="1" thickBot="1" x14ac:dyDescent="0.25">
      <c r="A162" s="195"/>
      <c r="B162" s="37" t="s">
        <v>27</v>
      </c>
      <c r="C162" s="19">
        <f>C161*12</f>
        <v>20580</v>
      </c>
      <c r="D162" s="20">
        <f>D161*12</f>
        <v>24180</v>
      </c>
      <c r="E162" s="20">
        <f>E161*12</f>
        <v>22440</v>
      </c>
      <c r="F162" s="20">
        <f>F161*12</f>
        <v>20580</v>
      </c>
      <c r="G162" s="20">
        <f>G161*12</f>
        <v>19844</v>
      </c>
      <c r="H162" s="8"/>
    </row>
    <row r="163" spans="1:8" ht="21.95" customHeight="1" thickBot="1" x14ac:dyDescent="0.25">
      <c r="A163" s="195"/>
      <c r="B163" s="25" t="s">
        <v>17</v>
      </c>
      <c r="C163" s="132">
        <v>35</v>
      </c>
      <c r="D163" s="52">
        <v>31</v>
      </c>
      <c r="E163" s="52">
        <v>33</v>
      </c>
      <c r="F163" s="26">
        <f t="shared" si="74"/>
        <v>35</v>
      </c>
      <c r="G163" s="52">
        <v>41</v>
      </c>
      <c r="H163" s="8"/>
    </row>
    <row r="164" spans="1:8" ht="21.95" customHeight="1" thickBot="1" x14ac:dyDescent="0.25">
      <c r="A164" s="195"/>
      <c r="B164" s="27" t="s">
        <v>23</v>
      </c>
      <c r="C164" s="28">
        <f>C158/C$10</f>
        <v>1.0820689916252697E-2</v>
      </c>
      <c r="D164" s="29">
        <f>D158/D$10</f>
        <v>8.6709555263893966E-3</v>
      </c>
      <c r="E164" s="29">
        <f>E158/E$10</f>
        <v>9.6948959224408323E-3</v>
      </c>
      <c r="F164" s="30">
        <f t="shared" si="74"/>
        <v>1.0820689916252697E-2</v>
      </c>
      <c r="G164" s="29">
        <f>G158/G$10</f>
        <v>1.4345239988549254E-2</v>
      </c>
      <c r="H164" s="8"/>
    </row>
    <row r="165" spans="1:8" ht="21.95" customHeight="1" thickBot="1" x14ac:dyDescent="0.25">
      <c r="A165" s="195">
        <v>3</v>
      </c>
      <c r="B165" s="50"/>
      <c r="C165" s="19">
        <f>C170*C$8</f>
        <v>0</v>
      </c>
      <c r="D165" s="20">
        <f>D170*D$8</f>
        <v>0</v>
      </c>
      <c r="E165" s="20">
        <f>E170*E$8</f>
        <v>0</v>
      </c>
      <c r="F165" s="21">
        <f t="shared" ref="F165:F166" si="75">C165</f>
        <v>0</v>
      </c>
      <c r="G165" s="20">
        <f>G170*G$8</f>
        <v>0</v>
      </c>
      <c r="H165" s="8"/>
    </row>
    <row r="166" spans="1:8" ht="21.95" customHeight="1" thickBot="1" x14ac:dyDescent="0.25">
      <c r="A166" s="195"/>
      <c r="B166" s="25" t="s">
        <v>99</v>
      </c>
      <c r="C166" s="99">
        <v>0</v>
      </c>
      <c r="D166" s="102">
        <v>0</v>
      </c>
      <c r="E166" s="102">
        <v>0</v>
      </c>
      <c r="F166" s="127">
        <f t="shared" si="75"/>
        <v>0</v>
      </c>
      <c r="G166" s="102">
        <v>0</v>
      </c>
      <c r="H166" s="8"/>
    </row>
    <row r="167" spans="1:8" ht="21.95" customHeight="1" thickBot="1" x14ac:dyDescent="0.25">
      <c r="A167" s="195"/>
      <c r="B167" s="37" t="s">
        <v>117</v>
      </c>
      <c r="C167" s="58">
        <f>IF(C166=0,0,(C$8/C166))</f>
        <v>0</v>
      </c>
      <c r="D167" s="59">
        <f>IF(D166=0,0,(D$8/D166))</f>
        <v>0</v>
      </c>
      <c r="E167" s="59">
        <f>IF(E166=0,0,(E$8/E166))</f>
        <v>0</v>
      </c>
      <c r="F167" s="60">
        <f>C167</f>
        <v>0</v>
      </c>
      <c r="G167" s="59">
        <f>IF(G166=0,0,(G$8/G166))</f>
        <v>0</v>
      </c>
      <c r="H167" s="8"/>
    </row>
    <row r="168" spans="1:8" ht="21.95" customHeight="1" thickBot="1" x14ac:dyDescent="0.25">
      <c r="A168" s="195"/>
      <c r="B168" s="37" t="s">
        <v>26</v>
      </c>
      <c r="C168" s="19">
        <f>IF(C166=0,0,(C165/C166))</f>
        <v>0</v>
      </c>
      <c r="D168" s="20">
        <f>IF(D166=0,0,(D165/D166))</f>
        <v>0</v>
      </c>
      <c r="E168" s="20">
        <f>IF(E166=0,0,(E165/E166))</f>
        <v>0</v>
      </c>
      <c r="F168" s="53">
        <f>C168</f>
        <v>0</v>
      </c>
      <c r="G168" s="20">
        <f>IF(G166=0,0,(G165/G166))</f>
        <v>0</v>
      </c>
      <c r="H168" s="8"/>
    </row>
    <row r="169" spans="1:8" ht="21.95" customHeight="1" thickBot="1" x14ac:dyDescent="0.25">
      <c r="A169" s="195"/>
      <c r="B169" s="37" t="s">
        <v>27</v>
      </c>
      <c r="C169" s="19">
        <f>C168*12</f>
        <v>0</v>
      </c>
      <c r="D169" s="20">
        <f>D168*12</f>
        <v>0</v>
      </c>
      <c r="E169" s="20">
        <f>E168*12</f>
        <v>0</v>
      </c>
      <c r="F169" s="20">
        <f>F168*12</f>
        <v>0</v>
      </c>
      <c r="G169" s="20">
        <f>G168*12</f>
        <v>0</v>
      </c>
      <c r="H169" s="8"/>
    </row>
    <row r="170" spans="1:8" ht="21.95" customHeight="1" thickBot="1" x14ac:dyDescent="0.25">
      <c r="A170" s="195"/>
      <c r="B170" s="25" t="s">
        <v>17</v>
      </c>
      <c r="C170" s="132">
        <v>0</v>
      </c>
      <c r="D170" s="52">
        <v>0</v>
      </c>
      <c r="E170" s="52">
        <v>0</v>
      </c>
      <c r="F170" s="26">
        <f t="shared" ref="F170:F171" si="76">C170</f>
        <v>0</v>
      </c>
      <c r="G170" s="52">
        <v>0</v>
      </c>
      <c r="H170" s="8"/>
    </row>
    <row r="171" spans="1:8" ht="21.95" customHeight="1" thickBot="1" x14ac:dyDescent="0.25">
      <c r="A171" s="195"/>
      <c r="B171" s="27" t="s">
        <v>23</v>
      </c>
      <c r="C171" s="28">
        <f>C165/C$10</f>
        <v>0</v>
      </c>
      <c r="D171" s="29">
        <f>D165/D$10</f>
        <v>0</v>
      </c>
      <c r="E171" s="29">
        <f>E165/E$10</f>
        <v>0</v>
      </c>
      <c r="F171" s="30">
        <f t="shared" si="76"/>
        <v>0</v>
      </c>
      <c r="G171" s="29">
        <f>G165/G$10</f>
        <v>0</v>
      </c>
      <c r="H171" s="8"/>
    </row>
    <row r="172" spans="1:8" ht="21.95" customHeight="1" x14ac:dyDescent="0.2">
      <c r="A172" s="196" t="s">
        <v>9</v>
      </c>
      <c r="B172" s="130" t="s">
        <v>120</v>
      </c>
      <c r="C172" s="32">
        <f>C151+C158+C165</f>
        <v>11025</v>
      </c>
      <c r="D172" s="32">
        <f t="shared" ref="D172:G172" si="77">D151+D158+D165</f>
        <v>12285</v>
      </c>
      <c r="E172" s="32">
        <f t="shared" si="77"/>
        <v>11560</v>
      </c>
      <c r="F172" s="32">
        <f t="shared" si="77"/>
        <v>11025</v>
      </c>
      <c r="G172" s="32">
        <f t="shared" si="77"/>
        <v>10406</v>
      </c>
      <c r="H172" s="8"/>
    </row>
    <row r="173" spans="1:8" ht="21.95" customHeight="1" x14ac:dyDescent="0.2">
      <c r="A173" s="197"/>
      <c r="B173" s="34" t="s">
        <v>99</v>
      </c>
      <c r="C173" s="105">
        <f>C152+C159+C166</f>
        <v>5</v>
      </c>
      <c r="D173" s="105">
        <f t="shared" ref="D173:G173" si="78">D152+D159+D166</f>
        <v>5</v>
      </c>
      <c r="E173" s="105">
        <f t="shared" si="78"/>
        <v>5</v>
      </c>
      <c r="F173" s="105">
        <f t="shared" si="78"/>
        <v>5</v>
      </c>
      <c r="G173" s="105">
        <f t="shared" si="78"/>
        <v>5</v>
      </c>
      <c r="H173" s="8"/>
    </row>
    <row r="174" spans="1:8" ht="21.95" customHeight="1" x14ac:dyDescent="0.2">
      <c r="A174" s="197"/>
      <c r="B174" s="34" t="s">
        <v>21</v>
      </c>
      <c r="C174" s="116">
        <f>C$8/4</f>
        <v>36.75</v>
      </c>
      <c r="D174" s="116">
        <f t="shared" ref="D174:E174" si="79">D$8/4</f>
        <v>48.75</v>
      </c>
      <c r="E174" s="116">
        <f t="shared" si="79"/>
        <v>42.5</v>
      </c>
      <c r="F174" s="118">
        <f t="shared" si="74"/>
        <v>36.75</v>
      </c>
      <c r="G174" s="116">
        <f>G$8/4</f>
        <v>30.25</v>
      </c>
      <c r="H174" s="8"/>
    </row>
    <row r="175" spans="1:8" ht="21.95" customHeight="1" x14ac:dyDescent="0.2">
      <c r="A175" s="197"/>
      <c r="B175" s="34" t="s">
        <v>17</v>
      </c>
      <c r="C175" s="117">
        <f>C172/C$8</f>
        <v>75</v>
      </c>
      <c r="D175" s="117">
        <f t="shared" ref="D175:E175" si="80">D172/D$8</f>
        <v>63</v>
      </c>
      <c r="E175" s="117">
        <f t="shared" si="80"/>
        <v>68</v>
      </c>
      <c r="F175" s="39">
        <f t="shared" si="74"/>
        <v>75</v>
      </c>
      <c r="G175" s="117">
        <f>G172/G$8</f>
        <v>86</v>
      </c>
      <c r="H175" s="8"/>
    </row>
    <row r="176" spans="1:8" ht="21.95" customHeight="1" thickBot="1" x14ac:dyDescent="0.25">
      <c r="A176" s="198"/>
      <c r="B176" s="35" t="s">
        <v>23</v>
      </c>
      <c r="C176" s="119">
        <f>C172/C10</f>
        <v>2.3187192677684352E-2</v>
      </c>
      <c r="D176" s="119">
        <f t="shared" ref="D176:G176" si="81">D172/D10</f>
        <v>1.7621619295565549E-2</v>
      </c>
      <c r="E176" s="119">
        <f t="shared" si="81"/>
        <v>1.9977361294726565E-2</v>
      </c>
      <c r="F176" s="119">
        <f t="shared" si="81"/>
        <v>2.3183925811437404E-2</v>
      </c>
      <c r="G176" s="119">
        <f t="shared" si="81"/>
        <v>3.009001558573746E-2</v>
      </c>
      <c r="H176" s="8"/>
    </row>
    <row r="177" spans="1:8" ht="21.95" customHeight="1" thickBot="1" x14ac:dyDescent="0.25">
      <c r="A177" s="206" t="s">
        <v>10</v>
      </c>
      <c r="B177" s="131" t="s">
        <v>118</v>
      </c>
      <c r="C177" s="40">
        <f>C42+C75+C132+C172</f>
        <v>166110</v>
      </c>
      <c r="D177" s="40">
        <f t="shared" ref="D177:G177" si="82">D42+D75+D132+D172</f>
        <v>235072.5</v>
      </c>
      <c r="E177" s="40">
        <f t="shared" si="82"/>
        <v>199835</v>
      </c>
      <c r="F177" s="41">
        <f>F42+F75+F132+F172</f>
        <v>166110</v>
      </c>
      <c r="G177" s="40">
        <f t="shared" si="82"/>
        <v>124993</v>
      </c>
      <c r="H177" s="8"/>
    </row>
    <row r="178" spans="1:8" ht="21.95" customHeight="1" thickBot="1" x14ac:dyDescent="0.25">
      <c r="A178" s="206"/>
      <c r="B178" s="42" t="s">
        <v>119</v>
      </c>
      <c r="C178" s="120">
        <f>C43+C76+C133+C173</f>
        <v>33</v>
      </c>
      <c r="D178" s="120">
        <f t="shared" ref="D178:G178" si="83">D43+D76+D133+D173</f>
        <v>38</v>
      </c>
      <c r="E178" s="120">
        <f t="shared" si="83"/>
        <v>35.5</v>
      </c>
      <c r="F178" s="120">
        <f t="shared" si="83"/>
        <v>33</v>
      </c>
      <c r="G178" s="120">
        <f t="shared" si="83"/>
        <v>32</v>
      </c>
      <c r="H178" s="8"/>
    </row>
    <row r="179" spans="1:8" ht="21.95" customHeight="1" thickBot="1" x14ac:dyDescent="0.25">
      <c r="A179" s="206"/>
      <c r="B179" s="42" t="s">
        <v>21</v>
      </c>
      <c r="C179" s="121">
        <f>C8/C178</f>
        <v>4.4545454545454541</v>
      </c>
      <c r="D179" s="121">
        <f t="shared" ref="D179:G179" si="84">D8/D178</f>
        <v>5.1315789473684212</v>
      </c>
      <c r="E179" s="121">
        <f t="shared" si="84"/>
        <v>4.788732394366197</v>
      </c>
      <c r="F179" s="121">
        <f t="shared" si="84"/>
        <v>4.4545454545454541</v>
      </c>
      <c r="G179" s="121">
        <f t="shared" si="84"/>
        <v>3.78125</v>
      </c>
      <c r="H179" s="8"/>
    </row>
    <row r="180" spans="1:8" ht="21.95" customHeight="1" thickBot="1" x14ac:dyDescent="0.25">
      <c r="A180" s="206"/>
      <c r="B180" s="42" t="s">
        <v>28</v>
      </c>
      <c r="C180" s="122">
        <f>C10/C178</f>
        <v>14408.424242424242</v>
      </c>
      <c r="D180" s="122">
        <f t="shared" ref="D180:G180" si="85">D10/D178</f>
        <v>18346.184210526317</v>
      </c>
      <c r="E180" s="122">
        <f t="shared" si="85"/>
        <v>16300.140845070422</v>
      </c>
      <c r="F180" s="122">
        <f t="shared" si="85"/>
        <v>14410.454545454546</v>
      </c>
      <c r="G180" s="122">
        <f t="shared" si="85"/>
        <v>10807.15625</v>
      </c>
      <c r="H180" s="8"/>
    </row>
    <row r="181" spans="1:8" ht="21.95" customHeight="1" thickBot="1" x14ac:dyDescent="0.25">
      <c r="A181" s="206"/>
      <c r="B181" s="42" t="s">
        <v>29</v>
      </c>
      <c r="C181" s="123">
        <f>C177/C8</f>
        <v>1130</v>
      </c>
      <c r="D181" s="123">
        <f t="shared" ref="D181:G181" si="86">D177/D8</f>
        <v>1205.5</v>
      </c>
      <c r="E181" s="123">
        <f t="shared" si="86"/>
        <v>1175.5</v>
      </c>
      <c r="F181" s="123">
        <f t="shared" si="86"/>
        <v>1130</v>
      </c>
      <c r="G181" s="123">
        <f t="shared" si="86"/>
        <v>1033</v>
      </c>
      <c r="H181" s="8"/>
    </row>
    <row r="182" spans="1:8" ht="21.95" customHeight="1" thickBot="1" x14ac:dyDescent="0.25">
      <c r="A182" s="206"/>
      <c r="B182" s="43" t="s">
        <v>30</v>
      </c>
      <c r="C182" s="124">
        <f>C177/C10</f>
        <v>0.34935370301044422</v>
      </c>
      <c r="D182" s="124">
        <f t="shared" ref="D182:G182" si="87">D177/D10</f>
        <v>0.33718828667943285</v>
      </c>
      <c r="E182" s="124">
        <f t="shared" si="87"/>
        <v>0.34534394414633934</v>
      </c>
      <c r="F182" s="124">
        <f t="shared" si="87"/>
        <v>0.34930448222565685</v>
      </c>
      <c r="G182" s="124">
        <f t="shared" si="87"/>
        <v>0.36143007093100926</v>
      </c>
      <c r="H182" s="8"/>
    </row>
    <row r="183" spans="1:8" ht="21.95" customHeight="1" thickBot="1" x14ac:dyDescent="0.25">
      <c r="A183" s="44"/>
      <c r="B183" s="45"/>
      <c r="C183" s="46"/>
      <c r="D183" s="47"/>
      <c r="E183" s="46"/>
      <c r="F183" s="47"/>
      <c r="G183" s="47"/>
      <c r="H183" s="48"/>
    </row>
    <row r="184" spans="1:8" ht="16.5" thickTop="1" x14ac:dyDescent="0.2"/>
  </sheetData>
  <sheetProtection sheet="1" objects="1" scenarios="1"/>
  <mergeCells count="48">
    <mergeCell ref="A54:B54"/>
    <mergeCell ref="A55:A59"/>
    <mergeCell ref="A60:A64"/>
    <mergeCell ref="A53:B53"/>
    <mergeCell ref="A48:E48"/>
    <mergeCell ref="A49:E49"/>
    <mergeCell ref="A50:E50"/>
    <mergeCell ref="A51:E51"/>
    <mergeCell ref="A32:A36"/>
    <mergeCell ref="A7:B7"/>
    <mergeCell ref="A11:B11"/>
    <mergeCell ref="A12:A16"/>
    <mergeCell ref="A17:A21"/>
    <mergeCell ref="A22:A26"/>
    <mergeCell ref="A6:B6"/>
    <mergeCell ref="A27:A31"/>
    <mergeCell ref="A1:E1"/>
    <mergeCell ref="A2:E2"/>
    <mergeCell ref="A3:E3"/>
    <mergeCell ref="A4:E4"/>
    <mergeCell ref="A37:A41"/>
    <mergeCell ref="A42:A45"/>
    <mergeCell ref="A65:A69"/>
    <mergeCell ref="A177:A182"/>
    <mergeCell ref="A150:B150"/>
    <mergeCell ref="A151:A157"/>
    <mergeCell ref="A158:A164"/>
    <mergeCell ref="A149:B149"/>
    <mergeCell ref="A144:E144"/>
    <mergeCell ref="A145:E145"/>
    <mergeCell ref="A146:E146"/>
    <mergeCell ref="A147:E147"/>
    <mergeCell ref="A96:E96"/>
    <mergeCell ref="A97:E97"/>
    <mergeCell ref="A70:A74"/>
    <mergeCell ref="A75:A78"/>
    <mergeCell ref="A165:A171"/>
    <mergeCell ref="A172:A176"/>
    <mergeCell ref="A98:E98"/>
    <mergeCell ref="A99:E99"/>
    <mergeCell ref="A101:B101"/>
    <mergeCell ref="A102:B102"/>
    <mergeCell ref="A103:A109"/>
    <mergeCell ref="A110:A117"/>
    <mergeCell ref="A118:A124"/>
    <mergeCell ref="B112:B113"/>
    <mergeCell ref="A125:A131"/>
    <mergeCell ref="A132:A136"/>
  </mergeCells>
  <phoneticPr fontId="3" type="noConversion"/>
  <printOptions horizontalCentered="1"/>
  <pageMargins left="0" right="0" top="0.5" bottom="0" header="0.5" footer="0.2"/>
  <pageSetup scale="63" fitToHeight="10" orientation="portrait" r:id="rId1"/>
  <headerFooter alignWithMargins="0"/>
  <rowBreaks count="3" manualBreakCount="3">
    <brk id="47" max="16383" man="1"/>
    <brk id="95" max="16383" man="1"/>
    <brk id="143" max="16383" man="1"/>
  </rowBreaks>
  <drawing r:id="rId2"/>
  <legacyDrawing r:id="rId3"/>
  <extLs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0"/>
  <sheetViews>
    <sheetView workbookViewId="0">
      <selection activeCell="B5" sqref="B5"/>
    </sheetView>
  </sheetViews>
  <sheetFormatPr defaultColWidth="8.85546875" defaultRowHeight="15.75" x14ac:dyDescent="0.2"/>
  <cols>
    <col min="1" max="1" width="4.7109375" style="1" customWidth="1"/>
    <col min="2" max="2" width="73" style="1" customWidth="1"/>
    <col min="3" max="3" width="12.7109375" style="1" customWidth="1"/>
    <col min="4" max="6" width="15.7109375" style="1" customWidth="1"/>
    <col min="7" max="7" width="17.7109375" style="1" customWidth="1"/>
    <col min="8" max="8" width="4.7109375" style="1" customWidth="1"/>
    <col min="9" max="9" width="2.85546875" style="1" customWidth="1"/>
    <col min="10" max="16384" width="8.85546875" style="1"/>
  </cols>
  <sheetData>
    <row r="1" spans="1:8" ht="50.1" customHeight="1" x14ac:dyDescent="0.2">
      <c r="A1" s="189" t="s">
        <v>15</v>
      </c>
      <c r="B1" s="189"/>
      <c r="C1" s="189"/>
      <c r="D1" s="189"/>
      <c r="E1" s="189"/>
      <c r="F1" s="61"/>
      <c r="G1" s="61"/>
    </row>
    <row r="2" spans="1:8" ht="31.5" customHeight="1" x14ac:dyDescent="0.2">
      <c r="A2" s="212" t="s">
        <v>96</v>
      </c>
      <c r="B2" s="212"/>
      <c r="C2" s="212"/>
      <c r="D2" s="212"/>
      <c r="E2" s="212"/>
      <c r="F2" s="87"/>
      <c r="G2" s="87"/>
    </row>
    <row r="3" spans="1:8" ht="37.5" customHeight="1" x14ac:dyDescent="0.2">
      <c r="A3" s="213" t="s">
        <v>97</v>
      </c>
      <c r="B3" s="213"/>
      <c r="C3" s="213"/>
      <c r="D3" s="213"/>
      <c r="E3" s="213"/>
      <c r="F3" s="88"/>
      <c r="G3" s="88"/>
    </row>
    <row r="4" spans="1:8" ht="37.5" customHeight="1" thickBot="1" x14ac:dyDescent="0.25">
      <c r="A4" s="192" t="s">
        <v>34</v>
      </c>
      <c r="B4" s="192"/>
      <c r="C4" s="192"/>
      <c r="D4" s="192"/>
      <c r="E4" s="192"/>
      <c r="F4" s="89"/>
      <c r="G4" s="89"/>
    </row>
    <row r="5" spans="1:8" ht="17.25" thickTop="1" thickBot="1" x14ac:dyDescent="0.25">
      <c r="A5" s="2"/>
      <c r="B5" s="3"/>
      <c r="C5" s="4"/>
      <c r="D5" s="3"/>
      <c r="E5" s="3"/>
      <c r="F5" s="3"/>
      <c r="G5" s="3"/>
      <c r="H5" s="5"/>
    </row>
    <row r="6" spans="1:8" ht="74.25" thickBot="1" x14ac:dyDescent="0.25">
      <c r="A6" s="159" t="s">
        <v>1</v>
      </c>
      <c r="B6" s="160"/>
      <c r="C6" s="95" t="s">
        <v>0</v>
      </c>
      <c r="D6" s="96" t="s">
        <v>14</v>
      </c>
      <c r="E6" s="96" t="s">
        <v>13</v>
      </c>
      <c r="F6" s="96" t="s">
        <v>12</v>
      </c>
      <c r="G6" s="96" t="s">
        <v>2</v>
      </c>
      <c r="H6" s="8"/>
    </row>
    <row r="7" spans="1:8" ht="35.25" thickTop="1" thickBot="1" x14ac:dyDescent="0.25">
      <c r="A7" s="161" t="s">
        <v>11</v>
      </c>
      <c r="B7" s="162"/>
      <c r="C7" s="97"/>
      <c r="D7" s="98"/>
      <c r="E7" s="98"/>
      <c r="F7" s="98"/>
      <c r="G7" s="98"/>
      <c r="H7" s="8"/>
    </row>
    <row r="8" spans="1:8" s="23" customFormat="1" ht="23.25" customHeight="1" x14ac:dyDescent="0.2">
      <c r="A8" s="214" t="s">
        <v>125</v>
      </c>
      <c r="B8" s="215"/>
      <c r="C8" s="65">
        <v>0</v>
      </c>
      <c r="D8" s="65">
        <v>0</v>
      </c>
      <c r="E8" s="65">
        <v>0</v>
      </c>
      <c r="F8" s="66">
        <f t="shared" ref="F8:F9" si="0">C8</f>
        <v>0</v>
      </c>
      <c r="G8" s="65">
        <v>0</v>
      </c>
      <c r="H8" s="22"/>
    </row>
    <row r="9" spans="1:8" s="23" customFormat="1" ht="23.25" customHeight="1" x14ac:dyDescent="0.2">
      <c r="A9" s="216" t="s">
        <v>35</v>
      </c>
      <c r="B9" s="217"/>
      <c r="C9" s="67">
        <v>0</v>
      </c>
      <c r="D9" s="67">
        <v>0</v>
      </c>
      <c r="E9" s="67">
        <v>0</v>
      </c>
      <c r="F9" s="68">
        <f t="shared" si="0"/>
        <v>0</v>
      </c>
      <c r="G9" s="67">
        <v>0</v>
      </c>
      <c r="H9" s="22"/>
    </row>
    <row r="10" spans="1:8" s="23" customFormat="1" ht="23.25" customHeight="1" x14ac:dyDescent="0.2">
      <c r="A10" s="218" t="s">
        <v>36</v>
      </c>
      <c r="B10" s="219"/>
      <c r="C10" s="69">
        <f>C8*C9</f>
        <v>0</v>
      </c>
      <c r="D10" s="69">
        <f>D8*D9</f>
        <v>0</v>
      </c>
      <c r="E10" s="69">
        <f t="shared" ref="E10:G10" si="1">E8*E9</f>
        <v>0</v>
      </c>
      <c r="F10" s="70">
        <f t="shared" si="1"/>
        <v>0</v>
      </c>
      <c r="G10" s="69">
        <f t="shared" si="1"/>
        <v>0</v>
      </c>
      <c r="H10" s="22"/>
    </row>
    <row r="11" spans="1:8" s="23" customFormat="1" ht="23.25" customHeight="1" x14ac:dyDescent="0.2">
      <c r="A11" s="220" t="s">
        <v>126</v>
      </c>
      <c r="B11" s="221"/>
      <c r="C11" s="71">
        <v>0</v>
      </c>
      <c r="D11" s="71">
        <v>0</v>
      </c>
      <c r="E11" s="71">
        <v>0</v>
      </c>
      <c r="F11" s="72">
        <f t="shared" ref="F11:F12" si="2">C11</f>
        <v>0</v>
      </c>
      <c r="G11" s="71">
        <v>0</v>
      </c>
      <c r="H11" s="22"/>
    </row>
    <row r="12" spans="1:8" s="23" customFormat="1" ht="23.25" customHeight="1" x14ac:dyDescent="0.2">
      <c r="A12" s="222" t="s">
        <v>37</v>
      </c>
      <c r="B12" s="223"/>
      <c r="C12" s="73">
        <v>0</v>
      </c>
      <c r="D12" s="73">
        <v>0</v>
      </c>
      <c r="E12" s="73">
        <v>0</v>
      </c>
      <c r="F12" s="39">
        <f t="shared" si="2"/>
        <v>0</v>
      </c>
      <c r="G12" s="73">
        <v>0</v>
      </c>
      <c r="H12" s="22"/>
    </row>
    <row r="13" spans="1:8" s="23" customFormat="1" ht="23.25" customHeight="1" x14ac:dyDescent="0.2">
      <c r="A13" s="210" t="s">
        <v>38</v>
      </c>
      <c r="B13" s="211"/>
      <c r="C13" s="32">
        <f>C11*C12</f>
        <v>0</v>
      </c>
      <c r="D13" s="32">
        <f>D11*D12</f>
        <v>0</v>
      </c>
      <c r="E13" s="32">
        <f t="shared" ref="E13:G13" si="3">E11*E12</f>
        <v>0</v>
      </c>
      <c r="F13" s="74">
        <f t="shared" si="3"/>
        <v>0</v>
      </c>
      <c r="G13" s="32">
        <f t="shared" si="3"/>
        <v>0</v>
      </c>
      <c r="H13" s="22"/>
    </row>
    <row r="14" spans="1:8" s="23" customFormat="1" ht="23.25" customHeight="1" x14ac:dyDescent="0.2">
      <c r="A14" s="214" t="s">
        <v>39</v>
      </c>
      <c r="B14" s="215"/>
      <c r="C14" s="65">
        <v>0</v>
      </c>
      <c r="D14" s="65">
        <v>0</v>
      </c>
      <c r="E14" s="65">
        <v>0</v>
      </c>
      <c r="F14" s="66">
        <f t="shared" ref="F14:F15" si="4">C14</f>
        <v>0</v>
      </c>
      <c r="G14" s="65">
        <v>0</v>
      </c>
      <c r="H14" s="22"/>
    </row>
    <row r="15" spans="1:8" s="23" customFormat="1" ht="23.25" customHeight="1" x14ac:dyDescent="0.2">
      <c r="A15" s="216" t="s">
        <v>40</v>
      </c>
      <c r="B15" s="217"/>
      <c r="C15" s="67">
        <v>0</v>
      </c>
      <c r="D15" s="67">
        <v>0</v>
      </c>
      <c r="E15" s="67">
        <v>0</v>
      </c>
      <c r="F15" s="68">
        <f t="shared" si="4"/>
        <v>0</v>
      </c>
      <c r="G15" s="67">
        <v>0</v>
      </c>
      <c r="H15" s="22"/>
    </row>
    <row r="16" spans="1:8" s="23" customFormat="1" ht="23.25" customHeight="1" x14ac:dyDescent="0.2">
      <c r="A16" s="218" t="s">
        <v>41</v>
      </c>
      <c r="B16" s="219"/>
      <c r="C16" s="69">
        <f>C14*C15</f>
        <v>0</v>
      </c>
      <c r="D16" s="69">
        <f>D14*D15</f>
        <v>0</v>
      </c>
      <c r="E16" s="69">
        <f t="shared" ref="E16:G16" si="5">E14*E15</f>
        <v>0</v>
      </c>
      <c r="F16" s="70">
        <f t="shared" si="5"/>
        <v>0</v>
      </c>
      <c r="G16" s="69">
        <f t="shared" si="5"/>
        <v>0</v>
      </c>
      <c r="H16" s="22"/>
    </row>
    <row r="17" spans="1:8" s="23" customFormat="1" ht="23.25" customHeight="1" x14ac:dyDescent="0.2">
      <c r="A17" s="175" t="s">
        <v>42</v>
      </c>
      <c r="B17" s="176"/>
      <c r="C17" s="71">
        <v>0</v>
      </c>
      <c r="D17" s="71">
        <v>0</v>
      </c>
      <c r="E17" s="71">
        <v>0</v>
      </c>
      <c r="F17" s="72">
        <f t="shared" ref="F17:F18" si="6">C17</f>
        <v>0</v>
      </c>
      <c r="G17" s="71">
        <v>0</v>
      </c>
      <c r="H17" s="22"/>
    </row>
    <row r="18" spans="1:8" s="23" customFormat="1" ht="23.25" customHeight="1" x14ac:dyDescent="0.2">
      <c r="A18" s="177" t="s">
        <v>43</v>
      </c>
      <c r="B18" s="178"/>
      <c r="C18" s="73">
        <v>0</v>
      </c>
      <c r="D18" s="73">
        <v>0</v>
      </c>
      <c r="E18" s="73">
        <v>0</v>
      </c>
      <c r="F18" s="39">
        <f t="shared" si="6"/>
        <v>0</v>
      </c>
      <c r="G18" s="73">
        <v>0</v>
      </c>
      <c r="H18" s="22"/>
    </row>
    <row r="19" spans="1:8" s="23" customFormat="1" ht="23.25" customHeight="1" x14ac:dyDescent="0.2">
      <c r="A19" s="179" t="s">
        <v>44</v>
      </c>
      <c r="B19" s="180"/>
      <c r="C19" s="32">
        <f>C17*C18</f>
        <v>0</v>
      </c>
      <c r="D19" s="32">
        <f>D17*D18</f>
        <v>0</v>
      </c>
      <c r="E19" s="32">
        <f t="shared" ref="E19:G19" si="7">E17*E18</f>
        <v>0</v>
      </c>
      <c r="F19" s="74">
        <f t="shared" si="7"/>
        <v>0</v>
      </c>
      <c r="G19" s="32">
        <f t="shared" si="7"/>
        <v>0</v>
      </c>
      <c r="H19" s="22"/>
    </row>
    <row r="20" spans="1:8" s="23" customFormat="1" ht="23.25" customHeight="1" x14ac:dyDescent="0.2">
      <c r="A20" s="173" t="s">
        <v>45</v>
      </c>
      <c r="B20" s="174"/>
      <c r="C20" s="65">
        <v>0</v>
      </c>
      <c r="D20" s="65">
        <v>0</v>
      </c>
      <c r="E20" s="65">
        <v>0</v>
      </c>
      <c r="F20" s="66">
        <f t="shared" ref="F20:F21" si="8">C20</f>
        <v>0</v>
      </c>
      <c r="G20" s="65">
        <v>0</v>
      </c>
      <c r="H20" s="22"/>
    </row>
    <row r="21" spans="1:8" s="23" customFormat="1" ht="23.25" customHeight="1" x14ac:dyDescent="0.2">
      <c r="A21" s="181" t="s">
        <v>46</v>
      </c>
      <c r="B21" s="182"/>
      <c r="C21" s="67">
        <v>0</v>
      </c>
      <c r="D21" s="67">
        <v>0</v>
      </c>
      <c r="E21" s="67">
        <v>0</v>
      </c>
      <c r="F21" s="68">
        <f t="shared" si="8"/>
        <v>0</v>
      </c>
      <c r="G21" s="67">
        <v>0</v>
      </c>
      <c r="H21" s="22"/>
    </row>
    <row r="22" spans="1:8" s="23" customFormat="1" ht="23.25" customHeight="1" x14ac:dyDescent="0.2">
      <c r="A22" s="183" t="s">
        <v>47</v>
      </c>
      <c r="B22" s="184"/>
      <c r="C22" s="69">
        <f>C20*C21</f>
        <v>0</v>
      </c>
      <c r="D22" s="69">
        <f>D20*D21</f>
        <v>0</v>
      </c>
      <c r="E22" s="69">
        <f t="shared" ref="E22:G22" si="9">E20*E21</f>
        <v>0</v>
      </c>
      <c r="F22" s="70">
        <f t="shared" si="9"/>
        <v>0</v>
      </c>
      <c r="G22" s="69">
        <f t="shared" si="9"/>
        <v>0</v>
      </c>
      <c r="H22" s="22"/>
    </row>
    <row r="23" spans="1:8" s="76" customFormat="1" ht="23.25" customHeight="1" x14ac:dyDescent="0.2">
      <c r="A23" s="185" t="s">
        <v>48</v>
      </c>
      <c r="B23" s="186"/>
      <c r="C23" s="90">
        <f>C8+C11+C14+C17+C20</f>
        <v>0</v>
      </c>
      <c r="D23" s="90">
        <f t="shared" ref="D23:G23" si="10">D8+D11+D14+D17+D20</f>
        <v>0</v>
      </c>
      <c r="E23" s="90">
        <f t="shared" si="10"/>
        <v>0</v>
      </c>
      <c r="F23" s="90">
        <f t="shared" si="10"/>
        <v>0</v>
      </c>
      <c r="G23" s="90">
        <f t="shared" si="10"/>
        <v>0</v>
      </c>
      <c r="H23" s="75"/>
    </row>
    <row r="24" spans="1:8" s="76" customFormat="1" ht="23.25" customHeight="1" x14ac:dyDescent="0.2">
      <c r="A24" s="185" t="s">
        <v>49</v>
      </c>
      <c r="B24" s="186"/>
      <c r="C24" s="91">
        <f>C10+C13+C16+C19+C22</f>
        <v>0</v>
      </c>
      <c r="D24" s="91">
        <f t="shared" ref="D24:G24" si="11">D10+D13+D16+D19+D22</f>
        <v>0</v>
      </c>
      <c r="E24" s="91">
        <f t="shared" si="11"/>
        <v>0</v>
      </c>
      <c r="F24" s="91">
        <f t="shared" si="11"/>
        <v>0</v>
      </c>
      <c r="G24" s="91">
        <f t="shared" si="11"/>
        <v>0</v>
      </c>
      <c r="H24" s="75"/>
    </row>
    <row r="25" spans="1:8" s="76" customFormat="1" ht="23.25" customHeight="1" x14ac:dyDescent="0.2">
      <c r="A25" s="187" t="s">
        <v>50</v>
      </c>
      <c r="B25" s="188"/>
      <c r="C25" s="77">
        <f>IF(C23=0,0,(C24/C23))</f>
        <v>0</v>
      </c>
      <c r="D25" s="77">
        <f t="shared" ref="D25:G25" si="12">IF(D23=0,0,(D24/D23))</f>
        <v>0</v>
      </c>
      <c r="E25" s="77">
        <f t="shared" si="12"/>
        <v>0</v>
      </c>
      <c r="F25" s="77">
        <f t="shared" si="12"/>
        <v>0</v>
      </c>
      <c r="G25" s="77">
        <f t="shared" si="12"/>
        <v>0</v>
      </c>
      <c r="H25" s="75"/>
    </row>
    <row r="26" spans="1:8" s="23" customFormat="1" ht="23.25" customHeight="1" x14ac:dyDescent="0.2">
      <c r="A26" s="173" t="s">
        <v>51</v>
      </c>
      <c r="B26" s="174"/>
      <c r="C26" s="65">
        <v>0</v>
      </c>
      <c r="D26" s="65">
        <v>0</v>
      </c>
      <c r="E26" s="65">
        <v>0</v>
      </c>
      <c r="F26" s="66">
        <f t="shared" ref="F26:F27" si="13">C26</f>
        <v>0</v>
      </c>
      <c r="G26" s="65">
        <v>0</v>
      </c>
      <c r="H26" s="22"/>
    </row>
    <row r="27" spans="1:8" s="23" customFormat="1" ht="23.25" customHeight="1" x14ac:dyDescent="0.2">
      <c r="A27" s="181" t="s">
        <v>52</v>
      </c>
      <c r="B27" s="182"/>
      <c r="C27" s="67">
        <v>0</v>
      </c>
      <c r="D27" s="67">
        <v>0</v>
      </c>
      <c r="E27" s="67">
        <v>0</v>
      </c>
      <c r="F27" s="68">
        <f t="shared" si="13"/>
        <v>0</v>
      </c>
      <c r="G27" s="67">
        <v>0</v>
      </c>
      <c r="H27" s="22"/>
    </row>
    <row r="28" spans="1:8" s="23" customFormat="1" ht="23.25" customHeight="1" x14ac:dyDescent="0.2">
      <c r="A28" s="183" t="s">
        <v>53</v>
      </c>
      <c r="B28" s="184"/>
      <c r="C28" s="69">
        <f>C26*C27</f>
        <v>0</v>
      </c>
      <c r="D28" s="69">
        <f>D26*D27</f>
        <v>0</v>
      </c>
      <c r="E28" s="69">
        <f t="shared" ref="E28:G28" si="14">E26*E27</f>
        <v>0</v>
      </c>
      <c r="F28" s="70">
        <f t="shared" si="14"/>
        <v>0</v>
      </c>
      <c r="G28" s="69">
        <f t="shared" si="14"/>
        <v>0</v>
      </c>
      <c r="H28" s="22"/>
    </row>
    <row r="29" spans="1:8" s="23" customFormat="1" ht="23.25" customHeight="1" x14ac:dyDescent="0.2">
      <c r="A29" s="175" t="s">
        <v>54</v>
      </c>
      <c r="B29" s="176"/>
      <c r="C29" s="71">
        <v>0</v>
      </c>
      <c r="D29" s="71">
        <v>0</v>
      </c>
      <c r="E29" s="71">
        <v>0</v>
      </c>
      <c r="F29" s="72">
        <f t="shared" ref="F29:F30" si="15">C29</f>
        <v>0</v>
      </c>
      <c r="G29" s="71">
        <v>0</v>
      </c>
      <c r="H29" s="22"/>
    </row>
    <row r="30" spans="1:8" s="23" customFormat="1" ht="23.25" customHeight="1" x14ac:dyDescent="0.2">
      <c r="A30" s="177" t="s">
        <v>55</v>
      </c>
      <c r="B30" s="178"/>
      <c r="C30" s="73">
        <v>0</v>
      </c>
      <c r="D30" s="73">
        <v>0</v>
      </c>
      <c r="E30" s="73">
        <v>0</v>
      </c>
      <c r="F30" s="39">
        <f t="shared" si="15"/>
        <v>0</v>
      </c>
      <c r="G30" s="73">
        <v>0</v>
      </c>
      <c r="H30" s="22"/>
    </row>
    <row r="31" spans="1:8" s="23" customFormat="1" ht="23.25" customHeight="1" x14ac:dyDescent="0.2">
      <c r="A31" s="179" t="s">
        <v>56</v>
      </c>
      <c r="B31" s="180"/>
      <c r="C31" s="32">
        <f>C29*C30</f>
        <v>0</v>
      </c>
      <c r="D31" s="32">
        <f>D29*D30</f>
        <v>0</v>
      </c>
      <c r="E31" s="32">
        <f t="shared" ref="E31:G31" si="16">E29*E30</f>
        <v>0</v>
      </c>
      <c r="F31" s="74">
        <f t="shared" si="16"/>
        <v>0</v>
      </c>
      <c r="G31" s="32">
        <f t="shared" si="16"/>
        <v>0</v>
      </c>
      <c r="H31" s="22"/>
    </row>
    <row r="32" spans="1:8" s="23" customFormat="1" ht="23.25" customHeight="1" x14ac:dyDescent="0.2">
      <c r="A32" s="173" t="s">
        <v>57</v>
      </c>
      <c r="B32" s="174"/>
      <c r="C32" s="65">
        <v>0</v>
      </c>
      <c r="D32" s="65">
        <v>0</v>
      </c>
      <c r="E32" s="65">
        <v>0</v>
      </c>
      <c r="F32" s="66">
        <f t="shared" ref="F32:F33" si="17">C32</f>
        <v>0</v>
      </c>
      <c r="G32" s="65">
        <v>0</v>
      </c>
      <c r="H32" s="22"/>
    </row>
    <row r="33" spans="1:8" s="23" customFormat="1" ht="23.25" customHeight="1" x14ac:dyDescent="0.2">
      <c r="A33" s="181" t="s">
        <v>58</v>
      </c>
      <c r="B33" s="182"/>
      <c r="C33" s="67">
        <v>0</v>
      </c>
      <c r="D33" s="67">
        <v>0</v>
      </c>
      <c r="E33" s="67">
        <v>0</v>
      </c>
      <c r="F33" s="68">
        <f t="shared" si="17"/>
        <v>0</v>
      </c>
      <c r="G33" s="67">
        <v>0</v>
      </c>
      <c r="H33" s="22"/>
    </row>
    <row r="34" spans="1:8" s="23" customFormat="1" ht="23.25" customHeight="1" x14ac:dyDescent="0.2">
      <c r="A34" s="183" t="s">
        <v>59</v>
      </c>
      <c r="B34" s="184"/>
      <c r="C34" s="69">
        <f>C32*C33</f>
        <v>0</v>
      </c>
      <c r="D34" s="69">
        <f>D32*D33</f>
        <v>0</v>
      </c>
      <c r="E34" s="69">
        <f t="shared" ref="E34:G34" si="18">E32*E33</f>
        <v>0</v>
      </c>
      <c r="F34" s="70">
        <f t="shared" si="18"/>
        <v>0</v>
      </c>
      <c r="G34" s="69">
        <f t="shared" si="18"/>
        <v>0</v>
      </c>
      <c r="H34" s="22"/>
    </row>
    <row r="35" spans="1:8" s="23" customFormat="1" ht="23.25" customHeight="1" x14ac:dyDescent="0.2">
      <c r="A35" s="175" t="s">
        <v>60</v>
      </c>
      <c r="B35" s="176"/>
      <c r="C35" s="71">
        <v>0</v>
      </c>
      <c r="D35" s="71">
        <v>0</v>
      </c>
      <c r="E35" s="71">
        <v>0</v>
      </c>
      <c r="F35" s="72">
        <f t="shared" ref="F35:F36" si="19">C35</f>
        <v>0</v>
      </c>
      <c r="G35" s="71">
        <v>0</v>
      </c>
      <c r="H35" s="22"/>
    </row>
    <row r="36" spans="1:8" s="23" customFormat="1" ht="23.25" customHeight="1" x14ac:dyDescent="0.2">
      <c r="A36" s="177" t="s">
        <v>61</v>
      </c>
      <c r="B36" s="178"/>
      <c r="C36" s="73">
        <v>0</v>
      </c>
      <c r="D36" s="73">
        <v>0</v>
      </c>
      <c r="E36" s="73">
        <v>0</v>
      </c>
      <c r="F36" s="39">
        <f t="shared" si="19"/>
        <v>0</v>
      </c>
      <c r="G36" s="73">
        <v>0</v>
      </c>
      <c r="H36" s="22"/>
    </row>
    <row r="37" spans="1:8" s="23" customFormat="1" ht="23.25" customHeight="1" x14ac:dyDescent="0.2">
      <c r="A37" s="179" t="s">
        <v>62</v>
      </c>
      <c r="B37" s="180"/>
      <c r="C37" s="32">
        <f>C35*C36</f>
        <v>0</v>
      </c>
      <c r="D37" s="32">
        <f>D35*D36</f>
        <v>0</v>
      </c>
      <c r="E37" s="32">
        <f t="shared" ref="E37:G37" si="20">E35*E36</f>
        <v>0</v>
      </c>
      <c r="F37" s="74">
        <f t="shared" si="20"/>
        <v>0</v>
      </c>
      <c r="G37" s="32">
        <f t="shared" si="20"/>
        <v>0</v>
      </c>
      <c r="H37" s="22"/>
    </row>
    <row r="38" spans="1:8" s="23" customFormat="1" ht="23.25" customHeight="1" x14ac:dyDescent="0.2">
      <c r="A38" s="173" t="s">
        <v>63</v>
      </c>
      <c r="B38" s="174"/>
      <c r="C38" s="65">
        <v>0</v>
      </c>
      <c r="D38" s="65">
        <v>0</v>
      </c>
      <c r="E38" s="65">
        <v>0</v>
      </c>
      <c r="F38" s="66">
        <f t="shared" ref="F38:F39" si="21">C38</f>
        <v>0</v>
      </c>
      <c r="G38" s="65">
        <v>0</v>
      </c>
      <c r="H38" s="22"/>
    </row>
    <row r="39" spans="1:8" s="23" customFormat="1" ht="23.25" customHeight="1" x14ac:dyDescent="0.2">
      <c r="A39" s="181" t="s">
        <v>64</v>
      </c>
      <c r="B39" s="182"/>
      <c r="C39" s="67">
        <v>0</v>
      </c>
      <c r="D39" s="67">
        <v>0</v>
      </c>
      <c r="E39" s="67">
        <v>0</v>
      </c>
      <c r="F39" s="68">
        <f t="shared" si="21"/>
        <v>0</v>
      </c>
      <c r="G39" s="67">
        <v>0</v>
      </c>
      <c r="H39" s="22"/>
    </row>
    <row r="40" spans="1:8" s="23" customFormat="1" ht="23.25" customHeight="1" x14ac:dyDescent="0.2">
      <c r="A40" s="183" t="s">
        <v>65</v>
      </c>
      <c r="B40" s="184"/>
      <c r="C40" s="69">
        <f>C38*C39</f>
        <v>0</v>
      </c>
      <c r="D40" s="69">
        <f>D38*D39</f>
        <v>0</v>
      </c>
      <c r="E40" s="69">
        <f t="shared" ref="E40:G40" si="22">E38*E39</f>
        <v>0</v>
      </c>
      <c r="F40" s="70">
        <f t="shared" si="22"/>
        <v>0</v>
      </c>
      <c r="G40" s="69">
        <f t="shared" si="22"/>
        <v>0</v>
      </c>
      <c r="H40" s="22"/>
    </row>
    <row r="41" spans="1:8" s="76" customFormat="1" ht="23.25" customHeight="1" x14ac:dyDescent="0.2">
      <c r="A41" s="185" t="s">
        <v>66</v>
      </c>
      <c r="B41" s="186"/>
      <c r="C41" s="90">
        <f>C26+C29+C32+C35+C38</f>
        <v>0</v>
      </c>
      <c r="D41" s="90">
        <f t="shared" ref="D41:G41" si="23">D26+D29+D32+D35+D38</f>
        <v>0</v>
      </c>
      <c r="E41" s="90">
        <f t="shared" si="23"/>
        <v>0</v>
      </c>
      <c r="F41" s="90">
        <f t="shared" si="23"/>
        <v>0</v>
      </c>
      <c r="G41" s="90">
        <f t="shared" si="23"/>
        <v>0</v>
      </c>
      <c r="H41" s="75"/>
    </row>
    <row r="42" spans="1:8" s="76" customFormat="1" ht="23.25" customHeight="1" x14ac:dyDescent="0.2">
      <c r="A42" s="185" t="s">
        <v>67</v>
      </c>
      <c r="B42" s="186"/>
      <c r="C42" s="91">
        <f>C28+C31+C34+C37+C40</f>
        <v>0</v>
      </c>
      <c r="D42" s="91">
        <f t="shared" ref="D42:G42" si="24">D28+D31+D34+D37+D40</f>
        <v>0</v>
      </c>
      <c r="E42" s="91">
        <f t="shared" si="24"/>
        <v>0</v>
      </c>
      <c r="F42" s="91">
        <f t="shared" si="24"/>
        <v>0</v>
      </c>
      <c r="G42" s="91">
        <f t="shared" si="24"/>
        <v>0</v>
      </c>
      <c r="H42" s="75"/>
    </row>
    <row r="43" spans="1:8" s="76" customFormat="1" ht="23.25" customHeight="1" x14ac:dyDescent="0.2">
      <c r="A43" s="187" t="s">
        <v>68</v>
      </c>
      <c r="B43" s="188"/>
      <c r="C43" s="79">
        <f>IF(C41=0,0,(C42/C41))</f>
        <v>0</v>
      </c>
      <c r="D43" s="79">
        <f t="shared" ref="D43:G43" si="25">IF(D41=0,0,(D42/D41))</f>
        <v>0</v>
      </c>
      <c r="E43" s="79">
        <f t="shared" si="25"/>
        <v>0</v>
      </c>
      <c r="F43" s="79">
        <f t="shared" si="25"/>
        <v>0</v>
      </c>
      <c r="G43" s="79">
        <f t="shared" si="25"/>
        <v>0</v>
      </c>
      <c r="H43" s="75"/>
    </row>
    <row r="44" spans="1:8" s="23" customFormat="1" ht="23.25" customHeight="1" x14ac:dyDescent="0.2">
      <c r="A44" s="173" t="s">
        <v>69</v>
      </c>
      <c r="B44" s="174"/>
      <c r="C44" s="92">
        <f>C23+C41</f>
        <v>0</v>
      </c>
      <c r="D44" s="92">
        <f t="shared" ref="D44:G44" si="26">D23+D41</f>
        <v>0</v>
      </c>
      <c r="E44" s="92">
        <f t="shared" si="26"/>
        <v>0</v>
      </c>
      <c r="F44" s="92">
        <f t="shared" si="26"/>
        <v>0</v>
      </c>
      <c r="G44" s="92">
        <f t="shared" si="26"/>
        <v>0</v>
      </c>
      <c r="H44" s="22"/>
    </row>
    <row r="45" spans="1:8" s="23" customFormat="1" ht="23.25" customHeight="1" x14ac:dyDescent="0.2">
      <c r="A45" s="181" t="s">
        <v>70</v>
      </c>
      <c r="B45" s="182"/>
      <c r="C45" s="67">
        <v>0</v>
      </c>
      <c r="D45" s="67">
        <v>0</v>
      </c>
      <c r="E45" s="67">
        <v>0</v>
      </c>
      <c r="F45" s="68">
        <f t="shared" ref="F45" si="27">C45</f>
        <v>0</v>
      </c>
      <c r="G45" s="67">
        <v>0</v>
      </c>
      <c r="H45" s="22"/>
    </row>
    <row r="46" spans="1:8" s="23" customFormat="1" ht="23.25" customHeight="1" thickBot="1" x14ac:dyDescent="0.25">
      <c r="A46" s="193" t="s">
        <v>71</v>
      </c>
      <c r="B46" s="194"/>
      <c r="C46" s="145">
        <f>C44*C45</f>
        <v>0</v>
      </c>
      <c r="D46" s="145">
        <f>D44*D45</f>
        <v>0</v>
      </c>
      <c r="E46" s="145">
        <f t="shared" ref="E46:G46" si="28">E44*E45</f>
        <v>0</v>
      </c>
      <c r="F46" s="146">
        <f t="shared" si="28"/>
        <v>0</v>
      </c>
      <c r="G46" s="145">
        <f t="shared" si="28"/>
        <v>0</v>
      </c>
      <c r="H46" s="147"/>
    </row>
    <row r="47" spans="1:8" s="23" customFormat="1" ht="23.25" customHeight="1" thickTop="1" x14ac:dyDescent="0.2">
      <c r="A47" s="175" t="s">
        <v>72</v>
      </c>
      <c r="B47" s="176"/>
      <c r="C47" s="148">
        <v>0</v>
      </c>
      <c r="D47" s="148">
        <v>0</v>
      </c>
      <c r="E47" s="148">
        <v>0</v>
      </c>
      <c r="F47" s="144">
        <f t="shared" ref="F47:F48" si="29">C47</f>
        <v>0</v>
      </c>
      <c r="G47" s="148">
        <v>0</v>
      </c>
      <c r="H47" s="22"/>
    </row>
    <row r="48" spans="1:8" s="23" customFormat="1" ht="23.25" customHeight="1" x14ac:dyDescent="0.2">
      <c r="A48" s="177" t="s">
        <v>73</v>
      </c>
      <c r="B48" s="178"/>
      <c r="C48" s="82">
        <v>0</v>
      </c>
      <c r="D48" s="82">
        <v>0</v>
      </c>
      <c r="E48" s="82">
        <v>0</v>
      </c>
      <c r="F48" s="83">
        <f t="shared" si="29"/>
        <v>0</v>
      </c>
      <c r="G48" s="82">
        <v>0</v>
      </c>
      <c r="H48" s="22"/>
    </row>
    <row r="49" spans="1:8" s="23" customFormat="1" ht="23.25" customHeight="1" x14ac:dyDescent="0.2">
      <c r="A49" s="179" t="s">
        <v>74</v>
      </c>
      <c r="B49" s="180"/>
      <c r="C49" s="32">
        <f>C47*C48</f>
        <v>0</v>
      </c>
      <c r="D49" s="32">
        <f>D47*D48</f>
        <v>0</v>
      </c>
      <c r="E49" s="32">
        <f t="shared" ref="E49:G49" si="30">E47*E48</f>
        <v>0</v>
      </c>
      <c r="F49" s="74">
        <f t="shared" si="30"/>
        <v>0</v>
      </c>
      <c r="G49" s="32">
        <f t="shared" si="30"/>
        <v>0</v>
      </c>
      <c r="H49" s="22"/>
    </row>
    <row r="50" spans="1:8" s="23" customFormat="1" ht="23.25" customHeight="1" x14ac:dyDescent="0.2">
      <c r="A50" s="173" t="s">
        <v>75</v>
      </c>
      <c r="B50" s="174"/>
      <c r="C50" s="65">
        <v>0</v>
      </c>
      <c r="D50" s="65">
        <v>0</v>
      </c>
      <c r="E50" s="65">
        <v>0</v>
      </c>
      <c r="F50" s="66">
        <f t="shared" ref="F50:F51" si="31">C50</f>
        <v>0</v>
      </c>
      <c r="G50" s="65">
        <v>0</v>
      </c>
      <c r="H50" s="22"/>
    </row>
    <row r="51" spans="1:8" s="23" customFormat="1" ht="23.25" customHeight="1" x14ac:dyDescent="0.2">
      <c r="A51" s="181" t="s">
        <v>76</v>
      </c>
      <c r="B51" s="182"/>
      <c r="C51" s="80">
        <v>0</v>
      </c>
      <c r="D51" s="80">
        <v>0</v>
      </c>
      <c r="E51" s="80">
        <v>0</v>
      </c>
      <c r="F51" s="81">
        <f t="shared" si="31"/>
        <v>0</v>
      </c>
      <c r="G51" s="80">
        <v>0</v>
      </c>
      <c r="H51" s="22"/>
    </row>
    <row r="52" spans="1:8" s="23" customFormat="1" ht="23.25" customHeight="1" x14ac:dyDescent="0.2">
      <c r="A52" s="183" t="s">
        <v>77</v>
      </c>
      <c r="B52" s="184"/>
      <c r="C52" s="69">
        <f>C50*C51</f>
        <v>0</v>
      </c>
      <c r="D52" s="69">
        <f>D50*D51</f>
        <v>0</v>
      </c>
      <c r="E52" s="69">
        <f t="shared" ref="E52:G52" si="32">E50*E51</f>
        <v>0</v>
      </c>
      <c r="F52" s="70">
        <f t="shared" si="32"/>
        <v>0</v>
      </c>
      <c r="G52" s="69">
        <f t="shared" si="32"/>
        <v>0</v>
      </c>
      <c r="H52" s="22"/>
    </row>
    <row r="53" spans="1:8" s="23" customFormat="1" ht="23.25" customHeight="1" x14ac:dyDescent="0.2">
      <c r="A53" s="175" t="s">
        <v>78</v>
      </c>
      <c r="B53" s="176"/>
      <c r="C53" s="71">
        <v>0</v>
      </c>
      <c r="D53" s="71">
        <v>0</v>
      </c>
      <c r="E53" s="71">
        <v>0</v>
      </c>
      <c r="F53" s="72">
        <f t="shared" ref="F53:F54" si="33">C53</f>
        <v>0</v>
      </c>
      <c r="G53" s="71">
        <v>0</v>
      </c>
      <c r="H53" s="22"/>
    </row>
    <row r="54" spans="1:8" s="23" customFormat="1" ht="23.25" customHeight="1" x14ac:dyDescent="0.2">
      <c r="A54" s="177" t="s">
        <v>79</v>
      </c>
      <c r="B54" s="178"/>
      <c r="C54" s="73">
        <v>0</v>
      </c>
      <c r="D54" s="73">
        <v>0</v>
      </c>
      <c r="E54" s="73">
        <v>0</v>
      </c>
      <c r="F54" s="39">
        <f t="shared" si="33"/>
        <v>0</v>
      </c>
      <c r="G54" s="82">
        <v>0</v>
      </c>
      <c r="H54" s="22"/>
    </row>
    <row r="55" spans="1:8" s="23" customFormat="1" ht="23.25" customHeight="1" x14ac:dyDescent="0.2">
      <c r="A55" s="179" t="s">
        <v>80</v>
      </c>
      <c r="B55" s="180"/>
      <c r="C55" s="32">
        <f>C53*C54</f>
        <v>0</v>
      </c>
      <c r="D55" s="32">
        <f>D53*D54</f>
        <v>0</v>
      </c>
      <c r="E55" s="32">
        <f t="shared" ref="E55:G55" si="34">E53*E54</f>
        <v>0</v>
      </c>
      <c r="F55" s="74">
        <f t="shared" si="34"/>
        <v>0</v>
      </c>
      <c r="G55" s="32">
        <f t="shared" si="34"/>
        <v>0</v>
      </c>
      <c r="H55" s="22"/>
    </row>
    <row r="56" spans="1:8" s="23" customFormat="1" ht="23.25" customHeight="1" x14ac:dyDescent="0.2">
      <c r="A56" s="183" t="s">
        <v>81</v>
      </c>
      <c r="B56" s="184"/>
      <c r="C56" s="67">
        <v>0</v>
      </c>
      <c r="D56" s="67">
        <v>0</v>
      </c>
      <c r="E56" s="67">
        <v>0</v>
      </c>
      <c r="F56" s="68">
        <f t="shared" ref="F56" si="35">C56</f>
        <v>0</v>
      </c>
      <c r="G56" s="67">
        <v>0</v>
      </c>
      <c r="H56" s="22"/>
    </row>
    <row r="57" spans="1:8" s="23" customFormat="1" ht="23.25" customHeight="1" x14ac:dyDescent="0.2">
      <c r="A57" s="183" t="s">
        <v>82</v>
      </c>
      <c r="B57" s="184"/>
      <c r="C57" s="20">
        <f>C56*C$23</f>
        <v>0</v>
      </c>
      <c r="D57" s="20">
        <f t="shared" ref="D57:G57" si="36">D56*D23</f>
        <v>0</v>
      </c>
      <c r="E57" s="20">
        <f t="shared" si="36"/>
        <v>0</v>
      </c>
      <c r="F57" s="20">
        <f t="shared" si="36"/>
        <v>0</v>
      </c>
      <c r="G57" s="20">
        <f t="shared" si="36"/>
        <v>0</v>
      </c>
      <c r="H57" s="22"/>
    </row>
    <row r="58" spans="1:8" s="23" customFormat="1" ht="23.25" customHeight="1" x14ac:dyDescent="0.2">
      <c r="A58" s="179" t="s">
        <v>83</v>
      </c>
      <c r="B58" s="180"/>
      <c r="C58" s="73">
        <v>0</v>
      </c>
      <c r="D58" s="73">
        <v>0</v>
      </c>
      <c r="E58" s="73">
        <v>0</v>
      </c>
      <c r="F58" s="39">
        <f t="shared" ref="F58" si="37">C58</f>
        <v>0</v>
      </c>
      <c r="G58" s="73">
        <v>0</v>
      </c>
      <c r="H58" s="22"/>
    </row>
    <row r="59" spans="1:8" s="23" customFormat="1" ht="23.25" customHeight="1" x14ac:dyDescent="0.2">
      <c r="A59" s="179" t="s">
        <v>84</v>
      </c>
      <c r="B59" s="180"/>
      <c r="C59" s="78">
        <f>C58*C26</f>
        <v>0</v>
      </c>
      <c r="D59" s="78">
        <f t="shared" ref="D59:G59" si="38">D58*D26</f>
        <v>0</v>
      </c>
      <c r="E59" s="78">
        <f t="shared" si="38"/>
        <v>0</v>
      </c>
      <c r="F59" s="78">
        <f t="shared" si="38"/>
        <v>0</v>
      </c>
      <c r="G59" s="78">
        <f t="shared" si="38"/>
        <v>0</v>
      </c>
      <c r="H59" s="22"/>
    </row>
    <row r="60" spans="1:8" s="23" customFormat="1" ht="23.25" customHeight="1" x14ac:dyDescent="0.2">
      <c r="A60" s="183" t="s">
        <v>85</v>
      </c>
      <c r="B60" s="184"/>
      <c r="C60" s="67">
        <v>0</v>
      </c>
      <c r="D60" s="67">
        <v>0</v>
      </c>
      <c r="E60" s="67">
        <v>0</v>
      </c>
      <c r="F60" s="68">
        <f t="shared" ref="F60" si="39">C60</f>
        <v>0</v>
      </c>
      <c r="G60" s="67">
        <v>0</v>
      </c>
      <c r="H60" s="22"/>
    </row>
    <row r="61" spans="1:8" s="23" customFormat="1" ht="23.25" customHeight="1" x14ac:dyDescent="0.2">
      <c r="A61" s="183" t="s">
        <v>86</v>
      </c>
      <c r="B61" s="184"/>
      <c r="C61" s="20">
        <f>C60*C23</f>
        <v>0</v>
      </c>
      <c r="D61" s="20">
        <f t="shared" ref="D61:G61" si="40">D60*D23</f>
        <v>0</v>
      </c>
      <c r="E61" s="20">
        <f t="shared" si="40"/>
        <v>0</v>
      </c>
      <c r="F61" s="20">
        <f t="shared" si="40"/>
        <v>0</v>
      </c>
      <c r="G61" s="20">
        <f t="shared" si="40"/>
        <v>0</v>
      </c>
      <c r="H61" s="22"/>
    </row>
    <row r="62" spans="1:8" s="23" customFormat="1" ht="23.25" customHeight="1" x14ac:dyDescent="0.2">
      <c r="A62" s="179" t="s">
        <v>87</v>
      </c>
      <c r="B62" s="180"/>
      <c r="C62" s="73">
        <v>0</v>
      </c>
      <c r="D62" s="73">
        <v>0</v>
      </c>
      <c r="E62" s="73">
        <v>0</v>
      </c>
      <c r="F62" s="39">
        <f t="shared" ref="F62" si="41">C62</f>
        <v>0</v>
      </c>
      <c r="G62" s="73">
        <v>0</v>
      </c>
      <c r="H62" s="22"/>
    </row>
    <row r="63" spans="1:8" s="23" customFormat="1" ht="23.25" customHeight="1" x14ac:dyDescent="0.2">
      <c r="A63" s="179" t="s">
        <v>88</v>
      </c>
      <c r="B63" s="180"/>
      <c r="C63" s="78">
        <f>C62*C41</f>
        <v>0</v>
      </c>
      <c r="D63" s="78">
        <f t="shared" ref="D63:G63" si="42">D62*D41</f>
        <v>0</v>
      </c>
      <c r="E63" s="78">
        <f t="shared" si="42"/>
        <v>0</v>
      </c>
      <c r="F63" s="78">
        <f t="shared" si="42"/>
        <v>0</v>
      </c>
      <c r="G63" s="78">
        <f t="shared" si="42"/>
        <v>0</v>
      </c>
      <c r="H63" s="22"/>
    </row>
    <row r="64" spans="1:8" s="23" customFormat="1" ht="23.25" customHeight="1" x14ac:dyDescent="0.2">
      <c r="A64" s="183" t="s">
        <v>89</v>
      </c>
      <c r="B64" s="184"/>
      <c r="C64" s="67">
        <v>0</v>
      </c>
      <c r="D64" s="67">
        <v>0</v>
      </c>
      <c r="E64" s="67">
        <v>0</v>
      </c>
      <c r="F64" s="68">
        <f t="shared" ref="F64" si="43">C64</f>
        <v>0</v>
      </c>
      <c r="G64" s="67">
        <v>0</v>
      </c>
      <c r="H64" s="22"/>
    </row>
    <row r="65" spans="1:8" s="23" customFormat="1" ht="23.25" customHeight="1" x14ac:dyDescent="0.2">
      <c r="A65" s="183" t="s">
        <v>90</v>
      </c>
      <c r="B65" s="184"/>
      <c r="C65" s="20">
        <f>C64*C44</f>
        <v>0</v>
      </c>
      <c r="D65" s="20">
        <f t="shared" ref="D65:G65" si="44">D64*D44</f>
        <v>0</v>
      </c>
      <c r="E65" s="20">
        <f t="shared" si="44"/>
        <v>0</v>
      </c>
      <c r="F65" s="20">
        <f t="shared" si="44"/>
        <v>0</v>
      </c>
      <c r="G65" s="20">
        <f t="shared" si="44"/>
        <v>0</v>
      </c>
      <c r="H65" s="22"/>
    </row>
    <row r="66" spans="1:8" s="23" customFormat="1" ht="23.25" customHeight="1" x14ac:dyDescent="0.2">
      <c r="A66" s="179" t="s">
        <v>91</v>
      </c>
      <c r="B66" s="180"/>
      <c r="C66" s="73">
        <v>0</v>
      </c>
      <c r="D66" s="73">
        <v>0</v>
      </c>
      <c r="E66" s="73">
        <v>0</v>
      </c>
      <c r="F66" s="39">
        <f t="shared" ref="F66" si="45">C66</f>
        <v>0</v>
      </c>
      <c r="G66" s="73">
        <v>0</v>
      </c>
      <c r="H66" s="22"/>
    </row>
    <row r="67" spans="1:8" ht="23.25" customHeight="1" x14ac:dyDescent="0.2">
      <c r="A67" s="9" t="s">
        <v>3</v>
      </c>
      <c r="B67" s="10" t="s">
        <v>24</v>
      </c>
      <c r="C67" s="93">
        <f>C44</f>
        <v>0</v>
      </c>
      <c r="D67" s="93">
        <f t="shared" ref="D67:G67" si="46">D44</f>
        <v>0</v>
      </c>
      <c r="E67" s="93">
        <f t="shared" si="46"/>
        <v>0</v>
      </c>
      <c r="F67" s="93">
        <f t="shared" si="46"/>
        <v>0</v>
      </c>
      <c r="G67" s="93">
        <f t="shared" si="46"/>
        <v>0</v>
      </c>
      <c r="H67" s="8"/>
    </row>
    <row r="68" spans="1:8" ht="23.25" x14ac:dyDescent="0.2">
      <c r="A68" s="9" t="s">
        <v>4</v>
      </c>
      <c r="B68" s="12" t="s">
        <v>92</v>
      </c>
      <c r="C68" s="94">
        <f>IF(C67=0,0,(C69/C67))</f>
        <v>0</v>
      </c>
      <c r="D68" s="94">
        <f t="shared" ref="D68:G68" si="47">IF(D67=0,0,(D69/D67))</f>
        <v>0</v>
      </c>
      <c r="E68" s="94">
        <f t="shared" si="47"/>
        <v>0</v>
      </c>
      <c r="F68" s="94">
        <f t="shared" si="47"/>
        <v>0</v>
      </c>
      <c r="G68" s="94">
        <f t="shared" si="47"/>
        <v>0</v>
      </c>
      <c r="H68" s="8"/>
    </row>
    <row r="69" spans="1:8" ht="24" thickBot="1" x14ac:dyDescent="0.25">
      <c r="A69" s="84" t="s">
        <v>5</v>
      </c>
      <c r="B69" s="85" t="s">
        <v>16</v>
      </c>
      <c r="C69" s="86">
        <f>C24+C42+C46+C49+C52+C55+C57+C59+C61+C63+C65+C66</f>
        <v>0</v>
      </c>
      <c r="D69" s="86">
        <f t="shared" ref="D69:G69" si="48">D24+D42+D46+D49+D52+D55+D57+D59+D61+D63+D65+D66</f>
        <v>0</v>
      </c>
      <c r="E69" s="86">
        <f t="shared" si="48"/>
        <v>0</v>
      </c>
      <c r="F69" s="86">
        <f t="shared" si="48"/>
        <v>0</v>
      </c>
      <c r="G69" s="86">
        <f t="shared" si="48"/>
        <v>0</v>
      </c>
      <c r="H69" s="48"/>
    </row>
    <row r="70" spans="1:8" ht="16.5" thickTop="1" x14ac:dyDescent="0.2"/>
  </sheetData>
  <sheetProtection sheet="1" objects="1" scenarios="1"/>
  <mergeCells count="65">
    <mergeCell ref="A62:B62"/>
    <mergeCell ref="A63:B63"/>
    <mergeCell ref="A64:B64"/>
    <mergeCell ref="A65:B65"/>
    <mergeCell ref="A66:B66"/>
    <mergeCell ref="A61:B61"/>
    <mergeCell ref="A50:B50"/>
    <mergeCell ref="A51:B51"/>
    <mergeCell ref="A52:B52"/>
    <mergeCell ref="A53:B53"/>
    <mergeCell ref="A54:B54"/>
    <mergeCell ref="A55:B55"/>
    <mergeCell ref="A56:B56"/>
    <mergeCell ref="A57:B57"/>
    <mergeCell ref="A58:B58"/>
    <mergeCell ref="A59:B59"/>
    <mergeCell ref="A60:B60"/>
    <mergeCell ref="A49:B49"/>
    <mergeCell ref="A38:B38"/>
    <mergeCell ref="A39:B39"/>
    <mergeCell ref="A40:B40"/>
    <mergeCell ref="A41:B41"/>
    <mergeCell ref="A42:B42"/>
    <mergeCell ref="A43:B43"/>
    <mergeCell ref="A44:B44"/>
    <mergeCell ref="A45:B45"/>
    <mergeCell ref="A46:B46"/>
    <mergeCell ref="A47:B47"/>
    <mergeCell ref="A48:B48"/>
    <mergeCell ref="A37:B37"/>
    <mergeCell ref="A26:B26"/>
    <mergeCell ref="A27:B27"/>
    <mergeCell ref="A28:B28"/>
    <mergeCell ref="A29:B29"/>
    <mergeCell ref="A30:B30"/>
    <mergeCell ref="A31:B31"/>
    <mergeCell ref="A32:B32"/>
    <mergeCell ref="A33:B33"/>
    <mergeCell ref="A34:B34"/>
    <mergeCell ref="A35:B35"/>
    <mergeCell ref="A36:B36"/>
    <mergeCell ref="A25:B25"/>
    <mergeCell ref="A14:B14"/>
    <mergeCell ref="A15:B15"/>
    <mergeCell ref="A16:B16"/>
    <mergeCell ref="A17:B17"/>
    <mergeCell ref="A18:B18"/>
    <mergeCell ref="A19:B19"/>
    <mergeCell ref="A20:B20"/>
    <mergeCell ref="A21:B21"/>
    <mergeCell ref="A22:B22"/>
    <mergeCell ref="A23:B23"/>
    <mergeCell ref="A24:B24"/>
    <mergeCell ref="A13:B13"/>
    <mergeCell ref="A1:E1"/>
    <mergeCell ref="A2:E2"/>
    <mergeCell ref="A3:E3"/>
    <mergeCell ref="A4:E4"/>
    <mergeCell ref="A6:B6"/>
    <mergeCell ref="A7:B7"/>
    <mergeCell ref="A8:B8"/>
    <mergeCell ref="A9:B9"/>
    <mergeCell ref="A10:B10"/>
    <mergeCell ref="A11:B11"/>
    <mergeCell ref="A12:B12"/>
  </mergeCells>
  <printOptions horizontalCentered="1"/>
  <pageMargins left="0" right="0" top="0.5" bottom="0" header="0" footer="0"/>
  <pageSetup scale="63" orientation="portrait" r:id="rId1"/>
  <rowBreaks count="1" manualBreakCount="1">
    <brk id="46"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84"/>
  <sheetViews>
    <sheetView workbookViewId="0">
      <selection activeCell="J2" sqref="J2"/>
    </sheetView>
  </sheetViews>
  <sheetFormatPr defaultColWidth="8.85546875" defaultRowHeight="15.75" x14ac:dyDescent="0.2"/>
  <cols>
    <col min="1" max="1" width="4.7109375" style="1" customWidth="1"/>
    <col min="2" max="2" width="73" style="1" customWidth="1"/>
    <col min="3" max="3" width="16" style="1" customWidth="1"/>
    <col min="4" max="6" width="15.7109375" style="1" customWidth="1"/>
    <col min="7" max="7" width="17.7109375" style="1" customWidth="1"/>
    <col min="8" max="8" width="4.7109375" style="1" customWidth="1"/>
    <col min="9" max="9" width="2.85546875" style="1" customWidth="1"/>
    <col min="10" max="16384" width="8.85546875" style="1"/>
  </cols>
  <sheetData>
    <row r="1" spans="1:8" ht="50.1" customHeight="1" x14ac:dyDescent="0.2">
      <c r="A1" s="189" t="s">
        <v>15</v>
      </c>
      <c r="B1" s="189"/>
      <c r="C1" s="189"/>
      <c r="D1" s="189"/>
      <c r="E1" s="189"/>
      <c r="F1" s="61"/>
      <c r="G1" s="61"/>
    </row>
    <row r="2" spans="1:8" ht="31.5" customHeight="1" x14ac:dyDescent="0.2">
      <c r="A2" s="207" t="str">
        <f>'Input - Gross Planning'!A2:E2</f>
        <v>(Input Preparer's Name and Preparation Date)</v>
      </c>
      <c r="B2" s="207"/>
      <c r="C2" s="207"/>
      <c r="D2" s="207"/>
      <c r="E2" s="207"/>
      <c r="F2" s="87"/>
      <c r="G2" s="87"/>
    </row>
    <row r="3" spans="1:8" ht="37.5" customHeight="1" x14ac:dyDescent="0.2">
      <c r="A3" s="199" t="str">
        <f>'Input - Gross Planning'!A3:E3</f>
        <v>(Input Department Name and Dealership Name)</v>
      </c>
      <c r="B3" s="199"/>
      <c r="C3" s="199"/>
      <c r="D3" s="199"/>
      <c r="E3" s="199"/>
      <c r="F3" s="88"/>
      <c r="G3" s="88"/>
    </row>
    <row r="4" spans="1:8" ht="37.5" customHeight="1" thickBot="1" x14ac:dyDescent="0.25">
      <c r="A4" s="192" t="s">
        <v>34</v>
      </c>
      <c r="B4" s="192"/>
      <c r="C4" s="192"/>
      <c r="D4" s="192"/>
      <c r="E4" s="192"/>
      <c r="F4" s="89"/>
      <c r="G4" s="89"/>
    </row>
    <row r="5" spans="1:8" ht="8.1" customHeight="1" thickTop="1" thickBot="1" x14ac:dyDescent="0.25">
      <c r="A5" s="2"/>
      <c r="B5" s="3"/>
      <c r="C5" s="4"/>
      <c r="D5" s="3"/>
      <c r="E5" s="3"/>
      <c r="F5" s="3"/>
      <c r="G5" s="3"/>
      <c r="H5" s="5"/>
    </row>
    <row r="6" spans="1:8" ht="78.95" customHeight="1" thickBot="1" x14ac:dyDescent="0.25">
      <c r="A6" s="159" t="s">
        <v>1</v>
      </c>
      <c r="B6" s="160"/>
      <c r="C6" s="95" t="s">
        <v>0</v>
      </c>
      <c r="D6" s="96" t="s">
        <v>14</v>
      </c>
      <c r="E6" s="96" t="s">
        <v>13</v>
      </c>
      <c r="F6" s="96" t="s">
        <v>12</v>
      </c>
      <c r="G6" s="96" t="s">
        <v>2</v>
      </c>
      <c r="H6" s="8"/>
    </row>
    <row r="7" spans="1:8" ht="35.1" customHeight="1" thickTop="1" x14ac:dyDescent="0.2">
      <c r="A7" s="208" t="s">
        <v>11</v>
      </c>
      <c r="B7" s="209"/>
      <c r="C7" s="100"/>
      <c r="D7" s="101"/>
      <c r="E7" s="101"/>
      <c r="F7" s="101"/>
      <c r="G7" s="101"/>
      <c r="H7" s="8"/>
    </row>
    <row r="8" spans="1:8" ht="24.95" customHeight="1" x14ac:dyDescent="0.2">
      <c r="A8" s="9" t="s">
        <v>3</v>
      </c>
      <c r="B8" s="10" t="s">
        <v>24</v>
      </c>
      <c r="C8" s="125">
        <f>'Input - Gross Planning'!C67</f>
        <v>0</v>
      </c>
      <c r="D8" s="125">
        <f>'Input - Gross Planning'!D67</f>
        <v>0</v>
      </c>
      <c r="E8" s="125">
        <f>'Input - Gross Planning'!E67</f>
        <v>0</v>
      </c>
      <c r="F8" s="125">
        <f>'Input - Gross Planning'!F67</f>
        <v>0</v>
      </c>
      <c r="G8" s="125">
        <f>'Input - Gross Planning'!G67</f>
        <v>0</v>
      </c>
      <c r="H8" s="8"/>
    </row>
    <row r="9" spans="1:8" ht="24.95" customHeight="1" x14ac:dyDescent="0.2">
      <c r="A9" s="9" t="s">
        <v>4</v>
      </c>
      <c r="B9" s="12" t="s">
        <v>31</v>
      </c>
      <c r="C9" s="126">
        <f>ROUND(IF(C8=0,0,(C10/C8)),0)</f>
        <v>0</v>
      </c>
      <c r="D9" s="94">
        <f>ROUND(IF(D8=0,0,(D10/D8)),0)</f>
        <v>0</v>
      </c>
      <c r="E9" s="94">
        <f>ROUND(IF(E8=0,0,(E10/E8)),0)</f>
        <v>0</v>
      </c>
      <c r="F9" s="13">
        <f t="shared" ref="F9" si="0">C9</f>
        <v>0</v>
      </c>
      <c r="G9" s="94">
        <f>ROUND(IF(G8=0,0,(G10/G8)),0)</f>
        <v>0</v>
      </c>
      <c r="H9" s="8"/>
    </row>
    <row r="10" spans="1:8" ht="24.95" customHeight="1" thickBot="1" x14ac:dyDescent="0.25">
      <c r="A10" s="14" t="s">
        <v>5</v>
      </c>
      <c r="B10" s="15" t="s">
        <v>16</v>
      </c>
      <c r="C10" s="16">
        <f>'Input - Gross Planning'!C69</f>
        <v>0</v>
      </c>
      <c r="D10" s="16">
        <f>'Input - Gross Planning'!D69</f>
        <v>0</v>
      </c>
      <c r="E10" s="16">
        <f>'Input - Gross Planning'!E69</f>
        <v>0</v>
      </c>
      <c r="F10" s="16">
        <f>'Input - Gross Planning'!F69</f>
        <v>0</v>
      </c>
      <c r="G10" s="16">
        <f>'Input - Gross Planning'!G69</f>
        <v>0</v>
      </c>
      <c r="H10" s="8"/>
    </row>
    <row r="11" spans="1:8" ht="35.1" customHeight="1" thickBot="1" x14ac:dyDescent="0.25">
      <c r="A11" s="200" t="s">
        <v>98</v>
      </c>
      <c r="B11" s="201"/>
      <c r="C11" s="18"/>
      <c r="D11" s="18"/>
      <c r="E11" s="18"/>
      <c r="F11" s="18"/>
      <c r="G11" s="18"/>
      <c r="H11" s="8"/>
    </row>
    <row r="12" spans="1:8" s="23" customFormat="1" ht="21.95" customHeight="1" thickBot="1" x14ac:dyDescent="0.25">
      <c r="A12" s="202">
        <v>1</v>
      </c>
      <c r="B12" s="51" t="s">
        <v>25</v>
      </c>
      <c r="C12" s="19">
        <f>IF(C14=0,0,(C15*C$8/C14))</f>
        <v>0</v>
      </c>
      <c r="D12" s="20">
        <f>IF(D14=0,0,(D15*D$8/D14))</f>
        <v>0</v>
      </c>
      <c r="E12" s="20">
        <f>IF(E14=0,0,(E15*E$8/E14))</f>
        <v>0</v>
      </c>
      <c r="F12" s="21">
        <f t="shared" ref="F12:F45" si="1">C12</f>
        <v>0</v>
      </c>
      <c r="G12" s="20">
        <f>IF(G14=0,0,(G15*G$8/G14))</f>
        <v>0</v>
      </c>
      <c r="H12" s="22"/>
    </row>
    <row r="13" spans="1:8" s="23" customFormat="1" ht="21.95" customHeight="1" thickBot="1" x14ac:dyDescent="0.25">
      <c r="A13" s="202"/>
      <c r="B13" s="24" t="s">
        <v>104</v>
      </c>
      <c r="C13" s="19">
        <f>C12*12</f>
        <v>0</v>
      </c>
      <c r="D13" s="20">
        <f>D12*12</f>
        <v>0</v>
      </c>
      <c r="E13" s="20">
        <f t="shared" ref="E13:G13" si="2">E12*12</f>
        <v>0</v>
      </c>
      <c r="F13" s="20">
        <f t="shared" si="2"/>
        <v>0</v>
      </c>
      <c r="G13" s="20">
        <f t="shared" si="2"/>
        <v>0</v>
      </c>
      <c r="H13" s="22"/>
    </row>
    <row r="14" spans="1:8" s="23" customFormat="1" ht="21.95" customHeight="1" thickBot="1" x14ac:dyDescent="0.25">
      <c r="A14" s="202"/>
      <c r="B14" s="25" t="s">
        <v>99</v>
      </c>
      <c r="C14" s="99">
        <v>0</v>
      </c>
      <c r="D14" s="102">
        <v>0</v>
      </c>
      <c r="E14" s="102">
        <v>0</v>
      </c>
      <c r="F14" s="127">
        <f t="shared" si="1"/>
        <v>0</v>
      </c>
      <c r="G14" s="102">
        <v>0</v>
      </c>
      <c r="H14" s="22"/>
    </row>
    <row r="15" spans="1:8" s="23" customFormat="1" ht="21.95" customHeight="1" thickBot="1" x14ac:dyDescent="0.25">
      <c r="A15" s="195"/>
      <c r="B15" s="25" t="s">
        <v>17</v>
      </c>
      <c r="C15" s="132">
        <v>0</v>
      </c>
      <c r="D15" s="52">
        <v>0</v>
      </c>
      <c r="E15" s="52">
        <v>0</v>
      </c>
      <c r="F15" s="26">
        <f t="shared" si="1"/>
        <v>0</v>
      </c>
      <c r="G15" s="52">
        <v>0</v>
      </c>
      <c r="H15" s="22"/>
    </row>
    <row r="16" spans="1:8" s="23" customFormat="1" ht="21.95" customHeight="1" thickBot="1" x14ac:dyDescent="0.25">
      <c r="A16" s="195"/>
      <c r="B16" s="27" t="s">
        <v>23</v>
      </c>
      <c r="C16" s="28">
        <f>IF(C$10=0,0,((C15*C$8)/C$10))</f>
        <v>0</v>
      </c>
      <c r="D16" s="29">
        <f>IF(D$10=0,0,((D15*D$8)/D$10))</f>
        <v>0</v>
      </c>
      <c r="E16" s="29">
        <f>IF(E$10=0,0,((E15*E$8)/E$10))</f>
        <v>0</v>
      </c>
      <c r="F16" s="30">
        <f t="shared" si="1"/>
        <v>0</v>
      </c>
      <c r="G16" s="29">
        <f>IF(G$10=0,0,((G15*G$8)/G$10))</f>
        <v>0</v>
      </c>
      <c r="H16" s="22"/>
    </row>
    <row r="17" spans="1:8" ht="21.95" customHeight="1" thickBot="1" x14ac:dyDescent="0.25">
      <c r="A17" s="195">
        <v>2</v>
      </c>
      <c r="B17" s="51" t="s">
        <v>25</v>
      </c>
      <c r="C17" s="19">
        <f>IF(C19=0,0,(C20*C$8/C19))</f>
        <v>0</v>
      </c>
      <c r="D17" s="20">
        <f>IF(D19=0,0,(D20*D$8/D19))</f>
        <v>0</v>
      </c>
      <c r="E17" s="20">
        <f>IF(E19=0,0,(E20*E$8/E19))</f>
        <v>0</v>
      </c>
      <c r="F17" s="21">
        <f t="shared" si="1"/>
        <v>0</v>
      </c>
      <c r="G17" s="20">
        <f>IF(G19=0,0,(G20*G$8/G19))</f>
        <v>0</v>
      </c>
      <c r="H17" s="8"/>
    </row>
    <row r="18" spans="1:8" ht="21.95" customHeight="1" thickBot="1" x14ac:dyDescent="0.25">
      <c r="A18" s="195"/>
      <c r="B18" s="24" t="s">
        <v>104</v>
      </c>
      <c r="C18" s="19">
        <f>C17*12</f>
        <v>0</v>
      </c>
      <c r="D18" s="20">
        <f>D17*12</f>
        <v>0</v>
      </c>
      <c r="E18" s="20">
        <f t="shared" ref="E18:G18" si="3">E17*12</f>
        <v>0</v>
      </c>
      <c r="F18" s="20">
        <f t="shared" si="3"/>
        <v>0</v>
      </c>
      <c r="G18" s="20">
        <f t="shared" si="3"/>
        <v>0</v>
      </c>
      <c r="H18" s="8"/>
    </row>
    <row r="19" spans="1:8" ht="21.95" customHeight="1" thickBot="1" x14ac:dyDescent="0.25">
      <c r="A19" s="195"/>
      <c r="B19" s="25" t="s">
        <v>99</v>
      </c>
      <c r="C19" s="99">
        <v>0</v>
      </c>
      <c r="D19" s="102">
        <v>0</v>
      </c>
      <c r="E19" s="102">
        <v>0</v>
      </c>
      <c r="F19" s="127">
        <f t="shared" ref="F19" si="4">C19</f>
        <v>0</v>
      </c>
      <c r="G19" s="102">
        <v>0</v>
      </c>
      <c r="H19" s="8"/>
    </row>
    <row r="20" spans="1:8" ht="21.95" customHeight="1" thickBot="1" x14ac:dyDescent="0.25">
      <c r="A20" s="195"/>
      <c r="B20" s="25" t="s">
        <v>17</v>
      </c>
      <c r="C20" s="132">
        <v>0</v>
      </c>
      <c r="D20" s="52">
        <v>0</v>
      </c>
      <c r="E20" s="52">
        <v>0</v>
      </c>
      <c r="F20" s="26">
        <f t="shared" si="1"/>
        <v>0</v>
      </c>
      <c r="G20" s="52">
        <v>0</v>
      </c>
      <c r="H20" s="8"/>
    </row>
    <row r="21" spans="1:8" ht="21.95" customHeight="1" thickBot="1" x14ac:dyDescent="0.25">
      <c r="A21" s="195"/>
      <c r="B21" s="27" t="s">
        <v>23</v>
      </c>
      <c r="C21" s="28">
        <f>IF(C$10=0,0,((C20*C$8)/C$10))</f>
        <v>0</v>
      </c>
      <c r="D21" s="29">
        <f>IF(D$10=0,0,((D20*D$8)/D$10))</f>
        <v>0</v>
      </c>
      <c r="E21" s="29">
        <f>IF(E$10=0,0,((E20*E$8)/E$10))</f>
        <v>0</v>
      </c>
      <c r="F21" s="30">
        <f t="shared" si="1"/>
        <v>0</v>
      </c>
      <c r="G21" s="29">
        <f>IF(G$10=0,0,((G20*G$8)/G$10))</f>
        <v>0</v>
      </c>
      <c r="H21" s="8"/>
    </row>
    <row r="22" spans="1:8" ht="21.95" customHeight="1" thickBot="1" x14ac:dyDescent="0.25">
      <c r="A22" s="195">
        <v>3</v>
      </c>
      <c r="B22" s="51" t="s">
        <v>25</v>
      </c>
      <c r="C22" s="19">
        <f>IF(C24=0,0,(C25*C$8/C24))</f>
        <v>0</v>
      </c>
      <c r="D22" s="20">
        <f>IF(D24=0,0,(D25*D$8/D24))</f>
        <v>0</v>
      </c>
      <c r="E22" s="20">
        <f>IF(E24=0,0,(E25*E$8/E24))</f>
        <v>0</v>
      </c>
      <c r="F22" s="21">
        <f t="shared" si="1"/>
        <v>0</v>
      </c>
      <c r="G22" s="20">
        <f>IF(G24=0,0,(G25*G$8/G24))</f>
        <v>0</v>
      </c>
      <c r="H22" s="8"/>
    </row>
    <row r="23" spans="1:8" ht="21.95" customHeight="1" thickBot="1" x14ac:dyDescent="0.25">
      <c r="A23" s="195"/>
      <c r="B23" s="24" t="s">
        <v>104</v>
      </c>
      <c r="C23" s="19">
        <f>C22*12</f>
        <v>0</v>
      </c>
      <c r="D23" s="20">
        <f>D22*12</f>
        <v>0</v>
      </c>
      <c r="E23" s="20">
        <f t="shared" ref="E23:G23" si="5">E22*12</f>
        <v>0</v>
      </c>
      <c r="F23" s="20">
        <f t="shared" si="5"/>
        <v>0</v>
      </c>
      <c r="G23" s="20">
        <f t="shared" si="5"/>
        <v>0</v>
      </c>
      <c r="H23" s="8"/>
    </row>
    <row r="24" spans="1:8" ht="21.95" customHeight="1" thickBot="1" x14ac:dyDescent="0.25">
      <c r="A24" s="195"/>
      <c r="B24" s="25" t="s">
        <v>99</v>
      </c>
      <c r="C24" s="99">
        <v>0</v>
      </c>
      <c r="D24" s="102">
        <v>0</v>
      </c>
      <c r="E24" s="102">
        <v>0</v>
      </c>
      <c r="F24" s="127">
        <f t="shared" ref="F24" si="6">C24</f>
        <v>0</v>
      </c>
      <c r="G24" s="102">
        <v>0</v>
      </c>
      <c r="H24" s="8"/>
    </row>
    <row r="25" spans="1:8" ht="21.95" customHeight="1" thickBot="1" x14ac:dyDescent="0.25">
      <c r="A25" s="195"/>
      <c r="B25" s="25" t="s">
        <v>17</v>
      </c>
      <c r="C25" s="132">
        <v>0</v>
      </c>
      <c r="D25" s="52">
        <v>0</v>
      </c>
      <c r="E25" s="52">
        <v>0</v>
      </c>
      <c r="F25" s="26">
        <f t="shared" si="1"/>
        <v>0</v>
      </c>
      <c r="G25" s="52">
        <v>0</v>
      </c>
      <c r="H25" s="8"/>
    </row>
    <row r="26" spans="1:8" ht="21.95" customHeight="1" thickBot="1" x14ac:dyDescent="0.25">
      <c r="A26" s="195"/>
      <c r="B26" s="27" t="s">
        <v>23</v>
      </c>
      <c r="C26" s="28">
        <f>IF(C$10=0,0,((C25*C$8)/C$10))</f>
        <v>0</v>
      </c>
      <c r="D26" s="29">
        <f>IF(D$10=0,0,((D25*D$8)/D$10))</f>
        <v>0</v>
      </c>
      <c r="E26" s="29">
        <f>IF(E$10=0,0,((E25*E$8)/E$10))</f>
        <v>0</v>
      </c>
      <c r="F26" s="30">
        <f t="shared" si="1"/>
        <v>0</v>
      </c>
      <c r="G26" s="29">
        <f>IF(G$10=0,0,((G25*G$8)/G$10))</f>
        <v>0</v>
      </c>
      <c r="H26" s="8"/>
    </row>
    <row r="27" spans="1:8" ht="21.95" customHeight="1" thickBot="1" x14ac:dyDescent="0.25">
      <c r="A27" s="195">
        <v>4</v>
      </c>
      <c r="B27" s="51" t="s">
        <v>25</v>
      </c>
      <c r="C27" s="19">
        <f>IF(C29=0,0,(C30*C$8/C29))</f>
        <v>0</v>
      </c>
      <c r="D27" s="20">
        <f>IF(D29=0,0,(D30*D$8/D29))</f>
        <v>0</v>
      </c>
      <c r="E27" s="20">
        <f>IF(E29=0,0,(E30*E$8/E29))</f>
        <v>0</v>
      </c>
      <c r="F27" s="21">
        <f t="shared" si="1"/>
        <v>0</v>
      </c>
      <c r="G27" s="20">
        <f>IF(G29=0,0,(G30*G$8/G29))</f>
        <v>0</v>
      </c>
      <c r="H27" s="8"/>
    </row>
    <row r="28" spans="1:8" ht="21.95" customHeight="1" thickBot="1" x14ac:dyDescent="0.25">
      <c r="A28" s="195"/>
      <c r="B28" s="24" t="s">
        <v>104</v>
      </c>
      <c r="C28" s="19">
        <f>C27*12</f>
        <v>0</v>
      </c>
      <c r="D28" s="20">
        <f>D27*12</f>
        <v>0</v>
      </c>
      <c r="E28" s="20">
        <f t="shared" ref="E28:G28" si="7">E27*12</f>
        <v>0</v>
      </c>
      <c r="F28" s="20">
        <f t="shared" si="7"/>
        <v>0</v>
      </c>
      <c r="G28" s="20">
        <f t="shared" si="7"/>
        <v>0</v>
      </c>
      <c r="H28" s="8"/>
    </row>
    <row r="29" spans="1:8" ht="21.95" customHeight="1" thickBot="1" x14ac:dyDescent="0.25">
      <c r="A29" s="195"/>
      <c r="B29" s="25" t="s">
        <v>99</v>
      </c>
      <c r="C29" s="99">
        <v>0</v>
      </c>
      <c r="D29" s="102">
        <v>0</v>
      </c>
      <c r="E29" s="102">
        <v>0</v>
      </c>
      <c r="F29" s="127">
        <f t="shared" ref="F29" si="8">C29</f>
        <v>0</v>
      </c>
      <c r="G29" s="102">
        <v>0</v>
      </c>
      <c r="H29" s="8"/>
    </row>
    <row r="30" spans="1:8" ht="21.95" customHeight="1" thickBot="1" x14ac:dyDescent="0.25">
      <c r="A30" s="195"/>
      <c r="B30" s="25" t="s">
        <v>17</v>
      </c>
      <c r="C30" s="132">
        <v>0</v>
      </c>
      <c r="D30" s="52">
        <v>0</v>
      </c>
      <c r="E30" s="52">
        <v>0</v>
      </c>
      <c r="F30" s="26">
        <f t="shared" si="1"/>
        <v>0</v>
      </c>
      <c r="G30" s="52">
        <v>0</v>
      </c>
      <c r="H30" s="8"/>
    </row>
    <row r="31" spans="1:8" ht="21.95" customHeight="1" thickBot="1" x14ac:dyDescent="0.25">
      <c r="A31" s="195"/>
      <c r="B31" s="27" t="s">
        <v>23</v>
      </c>
      <c r="C31" s="28">
        <f>IF(C$10=0,0,((C30*C$8)/C$10))</f>
        <v>0</v>
      </c>
      <c r="D31" s="29">
        <f>IF(D$10=0,0,((D30*D$8)/D$10))</f>
        <v>0</v>
      </c>
      <c r="E31" s="29">
        <f>IF(E$10=0,0,((E30*E$8)/E$10))</f>
        <v>0</v>
      </c>
      <c r="F31" s="30">
        <f t="shared" si="1"/>
        <v>0</v>
      </c>
      <c r="G31" s="29">
        <f>IF(G$10=0,0,((G30*G$8)/G$10))</f>
        <v>0</v>
      </c>
      <c r="H31" s="8"/>
    </row>
    <row r="32" spans="1:8" ht="21.95" customHeight="1" thickBot="1" x14ac:dyDescent="0.25">
      <c r="A32" s="195">
        <v>5</v>
      </c>
      <c r="B32" s="51" t="s">
        <v>25</v>
      </c>
      <c r="C32" s="19">
        <f>IF(C34=0,0,(C35*C$8/C34))</f>
        <v>0</v>
      </c>
      <c r="D32" s="20">
        <f>IF(D34=0,0,(D35*D$8/D34))</f>
        <v>0</v>
      </c>
      <c r="E32" s="20">
        <f>IF(E34=0,0,(E35*E$8/E34))</f>
        <v>0</v>
      </c>
      <c r="F32" s="21">
        <f t="shared" si="1"/>
        <v>0</v>
      </c>
      <c r="G32" s="20">
        <f>IF(G34=0,0,(G35*G$8/G34))</f>
        <v>0</v>
      </c>
      <c r="H32" s="8"/>
    </row>
    <row r="33" spans="1:8" ht="21.95" customHeight="1" thickBot="1" x14ac:dyDescent="0.25">
      <c r="A33" s="195"/>
      <c r="B33" s="24" t="s">
        <v>104</v>
      </c>
      <c r="C33" s="19">
        <f>C32*12</f>
        <v>0</v>
      </c>
      <c r="D33" s="20">
        <f>D32*12</f>
        <v>0</v>
      </c>
      <c r="E33" s="20">
        <f t="shared" ref="E33:G33" si="9">E32*12</f>
        <v>0</v>
      </c>
      <c r="F33" s="20">
        <f t="shared" si="9"/>
        <v>0</v>
      </c>
      <c r="G33" s="20">
        <f t="shared" si="9"/>
        <v>0</v>
      </c>
      <c r="H33" s="8"/>
    </row>
    <row r="34" spans="1:8" ht="21.95" customHeight="1" thickBot="1" x14ac:dyDescent="0.25">
      <c r="A34" s="195"/>
      <c r="B34" s="25" t="s">
        <v>99</v>
      </c>
      <c r="C34" s="99">
        <v>0</v>
      </c>
      <c r="D34" s="102">
        <v>0</v>
      </c>
      <c r="E34" s="102">
        <v>0</v>
      </c>
      <c r="F34" s="127">
        <f t="shared" ref="F34" si="10">C34</f>
        <v>0</v>
      </c>
      <c r="G34" s="102">
        <v>0</v>
      </c>
      <c r="H34" s="8"/>
    </row>
    <row r="35" spans="1:8" ht="21.95" customHeight="1" thickBot="1" x14ac:dyDescent="0.25">
      <c r="A35" s="195"/>
      <c r="B35" s="25" t="s">
        <v>17</v>
      </c>
      <c r="C35" s="132">
        <v>0</v>
      </c>
      <c r="D35" s="52">
        <v>0</v>
      </c>
      <c r="E35" s="52">
        <v>0</v>
      </c>
      <c r="F35" s="26">
        <f t="shared" si="1"/>
        <v>0</v>
      </c>
      <c r="G35" s="52">
        <v>0</v>
      </c>
      <c r="H35" s="8"/>
    </row>
    <row r="36" spans="1:8" ht="21.95" customHeight="1" thickBot="1" x14ac:dyDescent="0.25">
      <c r="A36" s="195"/>
      <c r="B36" s="27" t="s">
        <v>23</v>
      </c>
      <c r="C36" s="28">
        <f>IF(C$10=0,0,((C35*C$8)/C$10))</f>
        <v>0</v>
      </c>
      <c r="D36" s="29">
        <f>IF(D$10=0,0,((D35*D$8)/D$10))</f>
        <v>0</v>
      </c>
      <c r="E36" s="29">
        <f>IF(E$10=0,0,((E35*E$8)/E$10))</f>
        <v>0</v>
      </c>
      <c r="F36" s="30">
        <f t="shared" si="1"/>
        <v>0</v>
      </c>
      <c r="G36" s="29">
        <f>IF(G$10=0,0,((G35*G$8)/G$10))</f>
        <v>0</v>
      </c>
      <c r="H36" s="31"/>
    </row>
    <row r="37" spans="1:8" ht="21.95" customHeight="1" thickBot="1" x14ac:dyDescent="0.25">
      <c r="A37" s="195">
        <v>6</v>
      </c>
      <c r="B37" s="51" t="s">
        <v>25</v>
      </c>
      <c r="C37" s="19">
        <f>IF(C39=0,0,(C40*C$8/C39))</f>
        <v>0</v>
      </c>
      <c r="D37" s="20">
        <f>IF(D39=0,0,(D40*D$8/D39))</f>
        <v>0</v>
      </c>
      <c r="E37" s="20">
        <f>IF(E39=0,0,(E40*E$8/E39))</f>
        <v>0</v>
      </c>
      <c r="F37" s="21">
        <f t="shared" si="1"/>
        <v>0</v>
      </c>
      <c r="G37" s="20">
        <f>IF(G39=0,0,(G40*G$8/G39))</f>
        <v>0</v>
      </c>
      <c r="H37" s="8"/>
    </row>
    <row r="38" spans="1:8" ht="21.95" customHeight="1" thickBot="1" x14ac:dyDescent="0.25">
      <c r="A38" s="195"/>
      <c r="B38" s="24" t="s">
        <v>104</v>
      </c>
      <c r="C38" s="19">
        <f>C37*12</f>
        <v>0</v>
      </c>
      <c r="D38" s="20">
        <f>D37*12</f>
        <v>0</v>
      </c>
      <c r="E38" s="20">
        <f t="shared" ref="E38:G38" si="11">E37*12</f>
        <v>0</v>
      </c>
      <c r="F38" s="20">
        <f t="shared" si="11"/>
        <v>0</v>
      </c>
      <c r="G38" s="20">
        <f t="shared" si="11"/>
        <v>0</v>
      </c>
      <c r="H38" s="8"/>
    </row>
    <row r="39" spans="1:8" ht="21.95" customHeight="1" thickBot="1" x14ac:dyDescent="0.25">
      <c r="A39" s="195"/>
      <c r="B39" s="25" t="s">
        <v>99</v>
      </c>
      <c r="C39" s="99">
        <v>0</v>
      </c>
      <c r="D39" s="102">
        <v>0</v>
      </c>
      <c r="E39" s="102">
        <v>0</v>
      </c>
      <c r="F39" s="127">
        <f t="shared" ref="F39:F41" si="12">C39</f>
        <v>0</v>
      </c>
      <c r="G39" s="102">
        <v>0</v>
      </c>
      <c r="H39" s="8"/>
    </row>
    <row r="40" spans="1:8" ht="21.95" customHeight="1" thickBot="1" x14ac:dyDescent="0.25">
      <c r="A40" s="195"/>
      <c r="B40" s="25" t="s">
        <v>17</v>
      </c>
      <c r="C40" s="132">
        <v>0</v>
      </c>
      <c r="D40" s="52">
        <v>0</v>
      </c>
      <c r="E40" s="52">
        <v>0</v>
      </c>
      <c r="F40" s="26">
        <f t="shared" si="12"/>
        <v>0</v>
      </c>
      <c r="G40" s="52">
        <v>0</v>
      </c>
      <c r="H40" s="8"/>
    </row>
    <row r="41" spans="1:8" ht="21.95" customHeight="1" thickBot="1" x14ac:dyDescent="0.25">
      <c r="A41" s="195"/>
      <c r="B41" s="27" t="s">
        <v>23</v>
      </c>
      <c r="C41" s="28">
        <f>IF(C$10=0,0,((C40*C$8)/C$10))</f>
        <v>0</v>
      </c>
      <c r="D41" s="29">
        <f>IF(D$10=0,0,((D40*D$8)/D$10))</f>
        <v>0</v>
      </c>
      <c r="E41" s="29">
        <f>IF(E$10=0,0,((E40*E$8)/E$10))</f>
        <v>0</v>
      </c>
      <c r="F41" s="30">
        <f t="shared" si="12"/>
        <v>0</v>
      </c>
      <c r="G41" s="29">
        <f>IF(G$10=0,0,((G40*G$8)/G$10))</f>
        <v>0</v>
      </c>
      <c r="H41" s="31"/>
    </row>
    <row r="42" spans="1:8" ht="21.95" customHeight="1" x14ac:dyDescent="0.2">
      <c r="A42" s="196" t="s">
        <v>6</v>
      </c>
      <c r="B42" s="129" t="s">
        <v>93</v>
      </c>
      <c r="C42" s="54">
        <f>(C12*C14)+(C17*C19)+(C22*C24)+(C27*C29)+(C32*C34)+(C37*C39)</f>
        <v>0</v>
      </c>
      <c r="D42" s="54">
        <f t="shared" ref="D42:E42" si="13">(D12*D14)+(D17*D19)+(D22*D24)+(D27*D29)+(D32*D34)+(D37*D39)</f>
        <v>0</v>
      </c>
      <c r="E42" s="54">
        <f t="shared" si="13"/>
        <v>0</v>
      </c>
      <c r="F42" s="55">
        <f t="shared" si="1"/>
        <v>0</v>
      </c>
      <c r="G42" s="54">
        <f>(G12*G14)+(G17*G19)+(G22*G24)+(G27*G29)+(G32*G34)+(G37*G39)</f>
        <v>0</v>
      </c>
      <c r="H42" s="8"/>
    </row>
    <row r="43" spans="1:8" ht="21.95" customHeight="1" x14ac:dyDescent="0.2">
      <c r="A43" s="197"/>
      <c r="B43" s="34" t="s">
        <v>99</v>
      </c>
      <c r="C43" s="105">
        <f>C14+C19+C24+C29+C34+C39</f>
        <v>0</v>
      </c>
      <c r="D43" s="105">
        <f>D14+D19+D24+D29+D34</f>
        <v>0</v>
      </c>
      <c r="E43" s="105">
        <f>E14+E19+E24+E29+E34</f>
        <v>0</v>
      </c>
      <c r="F43" s="103">
        <f t="shared" si="1"/>
        <v>0</v>
      </c>
      <c r="G43" s="105">
        <f>G14+G19+G24+G29+G34</f>
        <v>0</v>
      </c>
      <c r="H43" s="8"/>
    </row>
    <row r="44" spans="1:8" ht="21.95" customHeight="1" x14ac:dyDescent="0.2">
      <c r="A44" s="197"/>
      <c r="B44" s="34" t="s">
        <v>17</v>
      </c>
      <c r="C44" s="106">
        <f>IF(C$8=0,0,(C42/C$8))</f>
        <v>0</v>
      </c>
      <c r="D44" s="106">
        <f t="shared" ref="D44:G44" si="14">IF(D$8=0,0,(D42/D$8))</f>
        <v>0</v>
      </c>
      <c r="E44" s="106">
        <f t="shared" si="14"/>
        <v>0</v>
      </c>
      <c r="F44" s="106">
        <f t="shared" si="14"/>
        <v>0</v>
      </c>
      <c r="G44" s="106">
        <f t="shared" si="14"/>
        <v>0</v>
      </c>
      <c r="H44" s="8"/>
    </row>
    <row r="45" spans="1:8" ht="21.95" customHeight="1" thickBot="1" x14ac:dyDescent="0.25">
      <c r="A45" s="205"/>
      <c r="B45" s="56" t="s">
        <v>23</v>
      </c>
      <c r="C45" s="108">
        <f>IF(C$10=0,0,((C44*C$8)/C$10))</f>
        <v>0</v>
      </c>
      <c r="D45" s="108">
        <f>IF(D$10=0,0,((D44*D$8)/D$10))</f>
        <v>0</v>
      </c>
      <c r="E45" s="108">
        <f>IF(E$10=0,0,((E44*E$8)/E$10))</f>
        <v>0</v>
      </c>
      <c r="F45" s="104">
        <f t="shared" si="1"/>
        <v>0</v>
      </c>
      <c r="G45" s="108">
        <f>IF(G$10=0,0,((G44*G$8)/G$10))</f>
        <v>0</v>
      </c>
      <c r="H45" s="57"/>
    </row>
    <row r="46" spans="1:8" s="23" customFormat="1" ht="21.95" customHeight="1" thickTop="1" x14ac:dyDescent="0.2">
      <c r="A46" s="63"/>
      <c r="B46" s="64"/>
      <c r="C46" s="134"/>
      <c r="D46" s="134"/>
      <c r="E46" s="134"/>
      <c r="F46" s="135"/>
      <c r="G46" s="134"/>
      <c r="H46" s="62"/>
    </row>
    <row r="47" spans="1:8" s="23" customFormat="1" ht="21.95" customHeight="1" x14ac:dyDescent="0.2">
      <c r="A47" s="63"/>
      <c r="B47" s="64"/>
      <c r="C47" s="134"/>
      <c r="D47" s="134"/>
      <c r="E47" s="134"/>
      <c r="F47" s="135"/>
      <c r="G47" s="134"/>
      <c r="H47" s="62"/>
    </row>
    <row r="48" spans="1:8" ht="50.1" customHeight="1" x14ac:dyDescent="0.2">
      <c r="A48" s="189" t="s">
        <v>15</v>
      </c>
      <c r="B48" s="189"/>
      <c r="C48" s="189"/>
      <c r="D48" s="189"/>
      <c r="E48" s="189"/>
      <c r="F48" s="61"/>
      <c r="G48" s="61"/>
    </row>
    <row r="49" spans="1:8" ht="31.5" customHeight="1" x14ac:dyDescent="0.2">
      <c r="A49" s="207" t="str">
        <f>A2</f>
        <v>(Input Preparer's Name and Preparation Date)</v>
      </c>
      <c r="B49" s="207"/>
      <c r="C49" s="207"/>
      <c r="D49" s="207"/>
      <c r="E49" s="207"/>
      <c r="F49" s="87"/>
      <c r="G49" s="87"/>
    </row>
    <row r="50" spans="1:8" ht="37.5" customHeight="1" x14ac:dyDescent="0.2">
      <c r="A50" s="199" t="str">
        <f>A3</f>
        <v>(Input Department Name and Dealership Name)</v>
      </c>
      <c r="B50" s="199"/>
      <c r="C50" s="199"/>
      <c r="D50" s="199"/>
      <c r="E50" s="199"/>
      <c r="F50" s="88"/>
      <c r="G50" s="88"/>
    </row>
    <row r="51" spans="1:8" ht="37.5" customHeight="1" thickBot="1" x14ac:dyDescent="0.25">
      <c r="A51" s="192" t="s">
        <v>34</v>
      </c>
      <c r="B51" s="192"/>
      <c r="C51" s="192"/>
      <c r="D51" s="192"/>
      <c r="E51" s="192"/>
      <c r="F51" s="89"/>
      <c r="G51" s="89"/>
    </row>
    <row r="52" spans="1:8" ht="8.1" customHeight="1" thickTop="1" thickBot="1" x14ac:dyDescent="0.25">
      <c r="A52" s="2"/>
      <c r="B52" s="3"/>
      <c r="C52" s="4"/>
      <c r="D52" s="3"/>
      <c r="E52" s="3"/>
      <c r="F52" s="3"/>
      <c r="G52" s="3"/>
      <c r="H52" s="5"/>
    </row>
    <row r="53" spans="1:8" ht="78.95" customHeight="1" thickBot="1" x14ac:dyDescent="0.25">
      <c r="A53" s="159" t="s">
        <v>1</v>
      </c>
      <c r="B53" s="160"/>
      <c r="C53" s="6" t="s">
        <v>0</v>
      </c>
      <c r="D53" s="7" t="s">
        <v>14</v>
      </c>
      <c r="E53" s="7" t="s">
        <v>13</v>
      </c>
      <c r="F53" s="7" t="s">
        <v>12</v>
      </c>
      <c r="G53" s="7" t="s">
        <v>2</v>
      </c>
      <c r="H53" s="8"/>
    </row>
    <row r="54" spans="1:8" ht="35.1" customHeight="1" thickBot="1" x14ac:dyDescent="0.25">
      <c r="A54" s="200" t="s">
        <v>18</v>
      </c>
      <c r="B54" s="201"/>
      <c r="C54" s="18"/>
      <c r="D54" s="18"/>
      <c r="E54" s="18"/>
      <c r="F54" s="18"/>
      <c r="G54" s="18"/>
      <c r="H54" s="8"/>
    </row>
    <row r="55" spans="1:8" s="23" customFormat="1" ht="21.95" customHeight="1" thickBot="1" x14ac:dyDescent="0.25">
      <c r="A55" s="202">
        <v>1</v>
      </c>
      <c r="B55" s="51" t="s">
        <v>25</v>
      </c>
      <c r="C55" s="19">
        <f>IF(C57=0,0,(C58*C$8/C57))</f>
        <v>0</v>
      </c>
      <c r="D55" s="20">
        <f>D58*D$8</f>
        <v>0</v>
      </c>
      <c r="E55" s="20">
        <f>E58*E$8</f>
        <v>0</v>
      </c>
      <c r="F55" s="21">
        <f t="shared" ref="F55:F78" si="15">C55</f>
        <v>0</v>
      </c>
      <c r="G55" s="20">
        <f>G58*G$8</f>
        <v>0</v>
      </c>
      <c r="H55" s="22"/>
    </row>
    <row r="56" spans="1:8" s="23" customFormat="1" ht="21.95" customHeight="1" thickBot="1" x14ac:dyDescent="0.25">
      <c r="A56" s="202"/>
      <c r="B56" s="24" t="s">
        <v>104</v>
      </c>
      <c r="C56" s="19">
        <f>C55*12</f>
        <v>0</v>
      </c>
      <c r="D56" s="20">
        <f>D55*12</f>
        <v>0</v>
      </c>
      <c r="E56" s="20">
        <f t="shared" ref="E56:G56" si="16">E55*12</f>
        <v>0</v>
      </c>
      <c r="F56" s="20">
        <f t="shared" si="16"/>
        <v>0</v>
      </c>
      <c r="G56" s="20">
        <f t="shared" si="16"/>
        <v>0</v>
      </c>
      <c r="H56" s="22"/>
    </row>
    <row r="57" spans="1:8" s="23" customFormat="1" ht="21.95" customHeight="1" thickBot="1" x14ac:dyDescent="0.25">
      <c r="A57" s="202"/>
      <c r="B57" s="25" t="s">
        <v>99</v>
      </c>
      <c r="C57" s="99">
        <v>0</v>
      </c>
      <c r="D57" s="102">
        <v>0</v>
      </c>
      <c r="E57" s="102">
        <v>0</v>
      </c>
      <c r="F57" s="127">
        <f t="shared" ref="F57" si="17">C57</f>
        <v>0</v>
      </c>
      <c r="G57" s="102">
        <v>0</v>
      </c>
      <c r="H57" s="22"/>
    </row>
    <row r="58" spans="1:8" s="23" customFormat="1" ht="21.95" customHeight="1" thickBot="1" x14ac:dyDescent="0.25">
      <c r="A58" s="195"/>
      <c r="B58" s="25" t="s">
        <v>17</v>
      </c>
      <c r="C58" s="132">
        <v>0</v>
      </c>
      <c r="D58" s="52">
        <v>0</v>
      </c>
      <c r="E58" s="52">
        <v>0</v>
      </c>
      <c r="F58" s="26">
        <f t="shared" si="15"/>
        <v>0</v>
      </c>
      <c r="G58" s="52">
        <v>0</v>
      </c>
      <c r="H58" s="22"/>
    </row>
    <row r="59" spans="1:8" s="23" customFormat="1" ht="21.95" customHeight="1" thickBot="1" x14ac:dyDescent="0.25">
      <c r="A59" s="195"/>
      <c r="B59" s="27" t="s">
        <v>23</v>
      </c>
      <c r="C59" s="28">
        <f>IF(C$10=0,0,((C58*C$8)/C$10))</f>
        <v>0</v>
      </c>
      <c r="D59" s="29">
        <f>IF(D$10=0,0,((D58*D$8)/D$10))</f>
        <v>0</v>
      </c>
      <c r="E59" s="29">
        <f>IF(E$10=0,0,((E58*E$8)/E$10))</f>
        <v>0</v>
      </c>
      <c r="F59" s="30">
        <f t="shared" si="15"/>
        <v>0</v>
      </c>
      <c r="G59" s="29">
        <f>IF(G$10=0,0,((G58*G$8)/G$10))</f>
        <v>0</v>
      </c>
      <c r="H59" s="22"/>
    </row>
    <row r="60" spans="1:8" ht="21.95" customHeight="1" thickBot="1" x14ac:dyDescent="0.25">
      <c r="A60" s="195">
        <v>2</v>
      </c>
      <c r="B60" s="51" t="s">
        <v>25</v>
      </c>
      <c r="C60" s="19">
        <f>IF(C62=0,0,(C63*C$8/C62))</f>
        <v>0</v>
      </c>
      <c r="D60" s="20">
        <f>D63*D$8</f>
        <v>0</v>
      </c>
      <c r="E60" s="20">
        <f>E63*E$8</f>
        <v>0</v>
      </c>
      <c r="F60" s="21">
        <f t="shared" si="15"/>
        <v>0</v>
      </c>
      <c r="G60" s="20">
        <f>G63*G$8</f>
        <v>0</v>
      </c>
      <c r="H60" s="8"/>
    </row>
    <row r="61" spans="1:8" ht="21.95" customHeight="1" thickBot="1" x14ac:dyDescent="0.25">
      <c r="A61" s="195"/>
      <c r="B61" s="24" t="s">
        <v>104</v>
      </c>
      <c r="C61" s="19">
        <f>C60*12</f>
        <v>0</v>
      </c>
      <c r="D61" s="20">
        <f>D60*12</f>
        <v>0</v>
      </c>
      <c r="E61" s="20">
        <f t="shared" ref="E61:G61" si="18">E60*12</f>
        <v>0</v>
      </c>
      <c r="F61" s="20">
        <f t="shared" si="18"/>
        <v>0</v>
      </c>
      <c r="G61" s="20">
        <f t="shared" si="18"/>
        <v>0</v>
      </c>
      <c r="H61" s="8"/>
    </row>
    <row r="62" spans="1:8" ht="21.95" customHeight="1" thickBot="1" x14ac:dyDescent="0.25">
      <c r="A62" s="195"/>
      <c r="B62" s="25" t="s">
        <v>99</v>
      </c>
      <c r="C62" s="99">
        <v>0</v>
      </c>
      <c r="D62" s="102">
        <v>0</v>
      </c>
      <c r="E62" s="102">
        <v>0</v>
      </c>
      <c r="F62" s="127">
        <f t="shared" ref="F62" si="19">C62</f>
        <v>0</v>
      </c>
      <c r="G62" s="102">
        <v>0</v>
      </c>
      <c r="H62" s="8"/>
    </row>
    <row r="63" spans="1:8" ht="21.95" customHeight="1" thickBot="1" x14ac:dyDescent="0.25">
      <c r="A63" s="195"/>
      <c r="B63" s="25" t="s">
        <v>17</v>
      </c>
      <c r="C63" s="132">
        <v>0</v>
      </c>
      <c r="D63" s="52">
        <v>0</v>
      </c>
      <c r="E63" s="52">
        <v>0</v>
      </c>
      <c r="F63" s="26">
        <f t="shared" si="15"/>
        <v>0</v>
      </c>
      <c r="G63" s="52">
        <v>0</v>
      </c>
      <c r="H63" s="8"/>
    </row>
    <row r="64" spans="1:8" ht="21.95" customHeight="1" thickBot="1" x14ac:dyDescent="0.25">
      <c r="A64" s="195"/>
      <c r="B64" s="27" t="s">
        <v>23</v>
      </c>
      <c r="C64" s="28">
        <f>IF(C$10=0,0,((C63*C$8)/C$10))</f>
        <v>0</v>
      </c>
      <c r="D64" s="29">
        <f>IF(D$10=0,0,((D63*D$8)/D$10))</f>
        <v>0</v>
      </c>
      <c r="E64" s="29">
        <f>IF(E$10=0,0,((E63*E$8)/E$10))</f>
        <v>0</v>
      </c>
      <c r="F64" s="30">
        <f t="shared" si="15"/>
        <v>0</v>
      </c>
      <c r="G64" s="29">
        <f>IF(G$10=0,0,((G63*G$8)/G$10))</f>
        <v>0</v>
      </c>
      <c r="H64" s="31"/>
    </row>
    <row r="65" spans="1:8" ht="21.95" customHeight="1" thickBot="1" x14ac:dyDescent="0.25">
      <c r="A65" s="195">
        <v>3</v>
      </c>
      <c r="B65" s="51" t="s">
        <v>25</v>
      </c>
      <c r="C65" s="19">
        <f>IF(C67=0,0,(C68*C$8/C67))</f>
        <v>0</v>
      </c>
      <c r="D65" s="20">
        <f>D68*D$8</f>
        <v>0</v>
      </c>
      <c r="E65" s="20">
        <f>E68*E$8</f>
        <v>0</v>
      </c>
      <c r="F65" s="21">
        <f t="shared" si="15"/>
        <v>0</v>
      </c>
      <c r="G65" s="20">
        <f>G68*G$8</f>
        <v>0</v>
      </c>
      <c r="H65" s="8"/>
    </row>
    <row r="66" spans="1:8" ht="21.95" customHeight="1" thickBot="1" x14ac:dyDescent="0.25">
      <c r="A66" s="195"/>
      <c r="B66" s="24" t="s">
        <v>104</v>
      </c>
      <c r="C66" s="19">
        <f>C65*12</f>
        <v>0</v>
      </c>
      <c r="D66" s="20">
        <f>D65*12</f>
        <v>0</v>
      </c>
      <c r="E66" s="20">
        <f t="shared" ref="E66:G66" si="20">E65*12</f>
        <v>0</v>
      </c>
      <c r="F66" s="20">
        <f t="shared" si="20"/>
        <v>0</v>
      </c>
      <c r="G66" s="20">
        <f t="shared" si="20"/>
        <v>0</v>
      </c>
      <c r="H66" s="8"/>
    </row>
    <row r="67" spans="1:8" ht="21.95" customHeight="1" thickBot="1" x14ac:dyDescent="0.25">
      <c r="A67" s="195"/>
      <c r="B67" s="25" t="s">
        <v>99</v>
      </c>
      <c r="C67" s="99">
        <v>0</v>
      </c>
      <c r="D67" s="102">
        <v>0</v>
      </c>
      <c r="E67" s="102">
        <v>0</v>
      </c>
      <c r="F67" s="127">
        <f t="shared" ref="F67:F70" si="21">C67</f>
        <v>0</v>
      </c>
      <c r="G67" s="102">
        <v>0</v>
      </c>
      <c r="H67" s="8"/>
    </row>
    <row r="68" spans="1:8" ht="21.95" customHeight="1" thickBot="1" x14ac:dyDescent="0.25">
      <c r="A68" s="195"/>
      <c r="B68" s="25" t="s">
        <v>17</v>
      </c>
      <c r="C68" s="132">
        <v>0</v>
      </c>
      <c r="D68" s="52">
        <v>0</v>
      </c>
      <c r="E68" s="52">
        <v>0</v>
      </c>
      <c r="F68" s="26">
        <f t="shared" si="21"/>
        <v>0</v>
      </c>
      <c r="G68" s="52">
        <v>0</v>
      </c>
      <c r="H68" s="8"/>
    </row>
    <row r="69" spans="1:8" ht="21.95" customHeight="1" thickBot="1" x14ac:dyDescent="0.25">
      <c r="A69" s="195"/>
      <c r="B69" s="27" t="s">
        <v>23</v>
      </c>
      <c r="C69" s="28">
        <f>IF(C$10=0,0,((C68*C$8)/C$10))</f>
        <v>0</v>
      </c>
      <c r="D69" s="29">
        <f>IF(D$10=0,0,((D68*D$8)/D$10))</f>
        <v>0</v>
      </c>
      <c r="E69" s="29">
        <f>IF(E$10=0,0,((E68*E$8)/E$10))</f>
        <v>0</v>
      </c>
      <c r="F69" s="30">
        <f t="shared" si="21"/>
        <v>0</v>
      </c>
      <c r="G69" s="29">
        <f>IF(G$10=0,0,((G68*G$8)/G$10))</f>
        <v>0</v>
      </c>
      <c r="H69" s="31"/>
    </row>
    <row r="70" spans="1:8" ht="21.95" customHeight="1" thickBot="1" x14ac:dyDescent="0.25">
      <c r="A70" s="195">
        <v>4</v>
      </c>
      <c r="B70" s="50" t="s">
        <v>106</v>
      </c>
      <c r="C70" s="19">
        <f>IF(C72=0,0,(C73*C$8/C72))</f>
        <v>0</v>
      </c>
      <c r="D70" s="20">
        <f>D73*D$8</f>
        <v>0</v>
      </c>
      <c r="E70" s="20">
        <f>E73*E$8</f>
        <v>0</v>
      </c>
      <c r="F70" s="21">
        <f t="shared" si="21"/>
        <v>0</v>
      </c>
      <c r="G70" s="20">
        <f>G73*G$8</f>
        <v>0</v>
      </c>
      <c r="H70" s="8"/>
    </row>
    <row r="71" spans="1:8" ht="21.95" customHeight="1" thickBot="1" x14ac:dyDescent="0.25">
      <c r="A71" s="195"/>
      <c r="B71" s="24" t="s">
        <v>104</v>
      </c>
      <c r="C71" s="19">
        <f>C70*12</f>
        <v>0</v>
      </c>
      <c r="D71" s="20">
        <f>D70*12</f>
        <v>0</v>
      </c>
      <c r="E71" s="20">
        <f t="shared" ref="E71:G71" si="22">E70*12</f>
        <v>0</v>
      </c>
      <c r="F71" s="20">
        <f t="shared" si="22"/>
        <v>0</v>
      </c>
      <c r="G71" s="20">
        <f t="shared" si="22"/>
        <v>0</v>
      </c>
      <c r="H71" s="8"/>
    </row>
    <row r="72" spans="1:8" ht="21.95" customHeight="1" thickBot="1" x14ac:dyDescent="0.25">
      <c r="A72" s="195"/>
      <c r="B72" s="25" t="s">
        <v>99</v>
      </c>
      <c r="C72" s="99">
        <v>0</v>
      </c>
      <c r="D72" s="102">
        <v>0</v>
      </c>
      <c r="E72" s="102">
        <v>0</v>
      </c>
      <c r="F72" s="127">
        <f t="shared" ref="F72:F74" si="23">C72</f>
        <v>0</v>
      </c>
      <c r="G72" s="102">
        <v>0</v>
      </c>
      <c r="H72" s="8"/>
    </row>
    <row r="73" spans="1:8" ht="21.95" customHeight="1" thickBot="1" x14ac:dyDescent="0.25">
      <c r="A73" s="195"/>
      <c r="B73" s="25" t="s">
        <v>17</v>
      </c>
      <c r="C73" s="132">
        <v>0</v>
      </c>
      <c r="D73" s="52">
        <v>0</v>
      </c>
      <c r="E73" s="52">
        <v>0</v>
      </c>
      <c r="F73" s="26">
        <f t="shared" si="23"/>
        <v>0</v>
      </c>
      <c r="G73" s="52">
        <v>0</v>
      </c>
      <c r="H73" s="8"/>
    </row>
    <row r="74" spans="1:8" ht="21.95" customHeight="1" thickBot="1" x14ac:dyDescent="0.25">
      <c r="A74" s="195"/>
      <c r="B74" s="27" t="s">
        <v>23</v>
      </c>
      <c r="C74" s="28">
        <f>IF(C$10=0,0,((C73*C$8)/C$10))</f>
        <v>0</v>
      </c>
      <c r="D74" s="29">
        <f>IF(D$10=0,0,((D73*D$8)/D$10))</f>
        <v>0</v>
      </c>
      <c r="E74" s="29">
        <f>IF(E$10=0,0,((E73*E$8)/E$10))</f>
        <v>0</v>
      </c>
      <c r="F74" s="30">
        <f t="shared" si="23"/>
        <v>0</v>
      </c>
      <c r="G74" s="29">
        <f>IF(G$10=0,0,((G73*G$8)/G$10))</f>
        <v>0</v>
      </c>
      <c r="H74" s="31"/>
    </row>
    <row r="75" spans="1:8" ht="21.95" customHeight="1" x14ac:dyDescent="0.2">
      <c r="A75" s="196" t="s">
        <v>7</v>
      </c>
      <c r="B75" s="129" t="s">
        <v>105</v>
      </c>
      <c r="C75" s="54">
        <f>(C55*C57)+(C60*C62)+(C65*C67)+(C70*C72)</f>
        <v>0</v>
      </c>
      <c r="D75" s="54">
        <f t="shared" ref="D75:E75" si="24">(D55*D57)+(D60*D62)+(D65*D67)+(D70*D72)</f>
        <v>0</v>
      </c>
      <c r="E75" s="54">
        <f t="shared" si="24"/>
        <v>0</v>
      </c>
      <c r="F75" s="33">
        <f t="shared" si="15"/>
        <v>0</v>
      </c>
      <c r="G75" s="54">
        <f>(G55*G57)+(G60*G62)+(G65*G67)+(G70*G72)</f>
        <v>0</v>
      </c>
      <c r="H75" s="8"/>
    </row>
    <row r="76" spans="1:8" ht="21.95" customHeight="1" x14ac:dyDescent="0.2">
      <c r="A76" s="197"/>
      <c r="B76" s="34" t="s">
        <v>99</v>
      </c>
      <c r="C76" s="105">
        <f>C57+C62+C67+C72</f>
        <v>0</v>
      </c>
      <c r="D76" s="105">
        <f t="shared" ref="D76:E76" si="25">D57+D62+D67+D72</f>
        <v>0</v>
      </c>
      <c r="E76" s="105">
        <f t="shared" si="25"/>
        <v>0</v>
      </c>
      <c r="F76" s="103">
        <f t="shared" si="15"/>
        <v>0</v>
      </c>
      <c r="G76" s="105">
        <f>G57+G62+G67+G72</f>
        <v>0</v>
      </c>
      <c r="H76" s="8"/>
    </row>
    <row r="77" spans="1:8" ht="21.95" customHeight="1" x14ac:dyDescent="0.2">
      <c r="A77" s="197"/>
      <c r="B77" s="34" t="s">
        <v>17</v>
      </c>
      <c r="C77" s="109">
        <f>IF(C$8=0,0,(C75/C$8))</f>
        <v>0</v>
      </c>
      <c r="D77" s="109">
        <f t="shared" ref="D77:E77" si="26">IF(D$8=0,0,(D75/D$8))</f>
        <v>0</v>
      </c>
      <c r="E77" s="109">
        <f t="shared" si="26"/>
        <v>0</v>
      </c>
      <c r="F77" s="110">
        <f t="shared" si="15"/>
        <v>0</v>
      </c>
      <c r="G77" s="109">
        <f>IF(G$8=0,0,(G75/G$8))</f>
        <v>0</v>
      </c>
      <c r="H77" s="8"/>
    </row>
    <row r="78" spans="1:8" ht="21.95" customHeight="1" thickBot="1" x14ac:dyDescent="0.25">
      <c r="A78" s="205"/>
      <c r="B78" s="56" t="s">
        <v>23</v>
      </c>
      <c r="C78" s="108">
        <f>IF(C$10=0,0,((C77*C$8)/C$10))</f>
        <v>0</v>
      </c>
      <c r="D78" s="108">
        <f>IF(D$10=0,0,((D77*D$8)/D$10))</f>
        <v>0</v>
      </c>
      <c r="E78" s="108">
        <f>IF(E$10=0,0,((E77*E$8)/E$10))</f>
        <v>0</v>
      </c>
      <c r="F78" s="104">
        <f t="shared" si="15"/>
        <v>0</v>
      </c>
      <c r="G78" s="108">
        <f>IF(G$10=0,0,((G77*G$8)/G$10))</f>
        <v>0</v>
      </c>
      <c r="H78" s="36"/>
    </row>
    <row r="79" spans="1:8" s="23" customFormat="1" ht="21.95" customHeight="1" thickTop="1" x14ac:dyDescent="0.2">
      <c r="A79" s="63"/>
      <c r="B79" s="64"/>
      <c r="C79" s="134"/>
      <c r="D79" s="134"/>
      <c r="E79" s="134"/>
      <c r="F79" s="135"/>
      <c r="G79" s="134"/>
      <c r="H79" s="62"/>
    </row>
    <row r="80" spans="1:8" s="23" customFormat="1" ht="21.95" customHeight="1" x14ac:dyDescent="0.2">
      <c r="A80" s="63"/>
      <c r="B80" s="64"/>
      <c r="C80" s="134"/>
      <c r="D80" s="134"/>
      <c r="E80" s="134"/>
      <c r="F80" s="135"/>
      <c r="G80" s="134"/>
      <c r="H80" s="62"/>
    </row>
    <row r="81" spans="1:8" s="23" customFormat="1" ht="21.95" customHeight="1" x14ac:dyDescent="0.2">
      <c r="A81" s="63"/>
      <c r="B81" s="64"/>
      <c r="C81" s="134"/>
      <c r="D81" s="134"/>
      <c r="E81" s="134"/>
      <c r="F81" s="135"/>
      <c r="G81" s="134"/>
      <c r="H81" s="62"/>
    </row>
    <row r="82" spans="1:8" s="23" customFormat="1" ht="21.95" customHeight="1" x14ac:dyDescent="0.2">
      <c r="A82" s="63"/>
      <c r="B82" s="64"/>
      <c r="C82" s="134"/>
      <c r="D82" s="134"/>
      <c r="E82" s="134"/>
      <c r="F82" s="135"/>
      <c r="G82" s="134"/>
      <c r="H82" s="62"/>
    </row>
    <row r="83" spans="1:8" s="23" customFormat="1" ht="21.95" customHeight="1" x14ac:dyDescent="0.2">
      <c r="A83" s="63"/>
      <c r="B83" s="64"/>
      <c r="C83" s="134"/>
      <c r="D83" s="134"/>
      <c r="E83" s="134"/>
      <c r="F83" s="135"/>
      <c r="G83" s="134"/>
      <c r="H83" s="62"/>
    </row>
    <row r="84" spans="1:8" s="23" customFormat="1" ht="21.95" customHeight="1" x14ac:dyDescent="0.2">
      <c r="A84" s="63"/>
      <c r="B84" s="64"/>
      <c r="C84" s="134"/>
      <c r="D84" s="134"/>
      <c r="E84" s="134"/>
      <c r="F84" s="135"/>
      <c r="G84" s="134"/>
      <c r="H84" s="62"/>
    </row>
    <row r="85" spans="1:8" s="23" customFormat="1" ht="21.95" customHeight="1" x14ac:dyDescent="0.2">
      <c r="A85" s="63"/>
      <c r="B85" s="64"/>
      <c r="C85" s="134"/>
      <c r="D85" s="134"/>
      <c r="E85" s="134"/>
      <c r="F85" s="135"/>
      <c r="G85" s="134"/>
      <c r="H85" s="62"/>
    </row>
    <row r="86" spans="1:8" s="23" customFormat="1" ht="21.95" customHeight="1" x14ac:dyDescent="0.2">
      <c r="A86" s="63"/>
      <c r="B86" s="64"/>
      <c r="C86" s="134"/>
      <c r="D86" s="134"/>
      <c r="E86" s="134"/>
      <c r="F86" s="135"/>
      <c r="G86" s="134"/>
      <c r="H86" s="62"/>
    </row>
    <row r="87" spans="1:8" s="23" customFormat="1" ht="21.95" customHeight="1" x14ac:dyDescent="0.2">
      <c r="A87" s="63"/>
      <c r="B87" s="64"/>
      <c r="C87" s="134"/>
      <c r="D87" s="134"/>
      <c r="E87" s="134"/>
      <c r="F87" s="135"/>
      <c r="G87" s="134"/>
      <c r="H87" s="62"/>
    </row>
    <row r="88" spans="1:8" s="23" customFormat="1" ht="21.95" customHeight="1" x14ac:dyDescent="0.2">
      <c r="A88" s="63"/>
      <c r="B88" s="64"/>
      <c r="C88" s="134"/>
      <c r="D88" s="134"/>
      <c r="E88" s="134"/>
      <c r="F88" s="135"/>
      <c r="G88" s="134"/>
      <c r="H88" s="62"/>
    </row>
    <row r="89" spans="1:8" s="23" customFormat="1" ht="21.95" customHeight="1" x14ac:dyDescent="0.2">
      <c r="A89" s="63"/>
      <c r="B89" s="64"/>
      <c r="C89" s="134"/>
      <c r="D89" s="134"/>
      <c r="E89" s="134"/>
      <c r="F89" s="135"/>
      <c r="G89" s="134"/>
      <c r="H89" s="62"/>
    </row>
    <row r="90" spans="1:8" s="23" customFormat="1" ht="21.95" customHeight="1" x14ac:dyDescent="0.2">
      <c r="A90" s="63"/>
      <c r="B90" s="64"/>
      <c r="C90" s="134"/>
      <c r="D90" s="134"/>
      <c r="E90" s="134"/>
      <c r="F90" s="135"/>
      <c r="G90" s="134"/>
      <c r="H90" s="62"/>
    </row>
    <row r="91" spans="1:8" s="23" customFormat="1" ht="21.95" customHeight="1" x14ac:dyDescent="0.2">
      <c r="A91" s="63"/>
      <c r="B91" s="64"/>
      <c r="C91" s="134"/>
      <c r="D91" s="134"/>
      <c r="E91" s="134"/>
      <c r="F91" s="135"/>
      <c r="G91" s="134"/>
      <c r="H91" s="62"/>
    </row>
    <row r="92" spans="1:8" s="23" customFormat="1" ht="21.95" customHeight="1" x14ac:dyDescent="0.2">
      <c r="A92" s="63"/>
      <c r="B92" s="64"/>
      <c r="C92" s="134"/>
      <c r="D92" s="134"/>
      <c r="E92" s="134"/>
      <c r="F92" s="135"/>
      <c r="G92" s="134"/>
      <c r="H92" s="62"/>
    </row>
    <row r="93" spans="1:8" s="23" customFormat="1" ht="21.95" customHeight="1" x14ac:dyDescent="0.2">
      <c r="A93" s="63"/>
      <c r="B93" s="64"/>
      <c r="C93" s="134"/>
      <c r="D93" s="134"/>
      <c r="E93" s="134"/>
      <c r="F93" s="135"/>
      <c r="G93" s="134"/>
      <c r="H93" s="62"/>
    </row>
    <row r="94" spans="1:8" s="23" customFormat="1" ht="21.95" customHeight="1" x14ac:dyDescent="0.2">
      <c r="A94" s="63"/>
      <c r="B94" s="64"/>
      <c r="C94" s="134"/>
      <c r="D94" s="134"/>
      <c r="E94" s="134"/>
      <c r="F94" s="135"/>
      <c r="G94" s="134"/>
      <c r="H94" s="62"/>
    </row>
    <row r="95" spans="1:8" s="23" customFormat="1" ht="21.95" customHeight="1" x14ac:dyDescent="0.2">
      <c r="A95" s="63"/>
      <c r="B95" s="64"/>
      <c r="C95" s="134"/>
      <c r="D95" s="134"/>
      <c r="E95" s="134"/>
      <c r="F95" s="135"/>
      <c r="G95" s="134"/>
      <c r="H95" s="62"/>
    </row>
    <row r="96" spans="1:8" ht="50.1" customHeight="1" x14ac:dyDescent="0.2">
      <c r="A96" s="189" t="s">
        <v>15</v>
      </c>
      <c r="B96" s="189"/>
      <c r="C96" s="189"/>
      <c r="D96" s="189"/>
      <c r="E96" s="189"/>
      <c r="F96" s="61"/>
      <c r="G96" s="61"/>
    </row>
    <row r="97" spans="1:11" ht="31.5" customHeight="1" x14ac:dyDescent="0.2">
      <c r="A97" s="207" t="str">
        <f>A2</f>
        <v>(Input Preparer's Name and Preparation Date)</v>
      </c>
      <c r="B97" s="207"/>
      <c r="C97" s="207"/>
      <c r="D97" s="207"/>
      <c r="E97" s="207"/>
      <c r="F97" s="87"/>
      <c r="G97" s="87"/>
    </row>
    <row r="98" spans="1:11" ht="37.5" customHeight="1" x14ac:dyDescent="0.2">
      <c r="A98" s="199" t="str">
        <f>A3</f>
        <v>(Input Department Name and Dealership Name)</v>
      </c>
      <c r="B98" s="199"/>
      <c r="C98" s="199"/>
      <c r="D98" s="199"/>
      <c r="E98" s="199"/>
      <c r="F98" s="88"/>
      <c r="G98" s="88"/>
    </row>
    <row r="99" spans="1:11" ht="37.5" customHeight="1" thickBot="1" x14ac:dyDescent="0.25">
      <c r="A99" s="192" t="s">
        <v>34</v>
      </c>
      <c r="B99" s="192"/>
      <c r="C99" s="192"/>
      <c r="D99" s="192"/>
      <c r="E99" s="192"/>
      <c r="F99" s="89"/>
      <c r="G99" s="89"/>
    </row>
    <row r="100" spans="1:11" ht="8.1" customHeight="1" thickTop="1" thickBot="1" x14ac:dyDescent="0.25">
      <c r="A100" s="2"/>
      <c r="B100" s="3"/>
      <c r="C100" s="4"/>
      <c r="D100" s="3"/>
      <c r="E100" s="3"/>
      <c r="F100" s="3"/>
      <c r="G100" s="3"/>
      <c r="H100" s="5"/>
    </row>
    <row r="101" spans="1:11" ht="78.95" customHeight="1" thickBot="1" x14ac:dyDescent="0.25">
      <c r="A101" s="159" t="s">
        <v>1</v>
      </c>
      <c r="B101" s="160"/>
      <c r="C101" s="6" t="s">
        <v>0</v>
      </c>
      <c r="D101" s="7" t="s">
        <v>14</v>
      </c>
      <c r="E101" s="7" t="s">
        <v>13</v>
      </c>
      <c r="F101" s="7" t="s">
        <v>12</v>
      </c>
      <c r="G101" s="7" t="s">
        <v>2</v>
      </c>
      <c r="H101" s="8"/>
    </row>
    <row r="102" spans="1:11" ht="35.1" customHeight="1" thickBot="1" x14ac:dyDescent="0.25">
      <c r="A102" s="200" t="s">
        <v>19</v>
      </c>
      <c r="B102" s="201"/>
      <c r="C102" s="18"/>
      <c r="D102" s="18"/>
      <c r="E102" s="18"/>
      <c r="F102" s="18"/>
      <c r="G102" s="18"/>
      <c r="H102" s="8"/>
    </row>
    <row r="103" spans="1:11" s="23" customFormat="1" ht="21.95" customHeight="1" thickBot="1" x14ac:dyDescent="0.25">
      <c r="A103" s="202">
        <v>1</v>
      </c>
      <c r="B103" s="49"/>
      <c r="C103" s="19">
        <f>C106*C104</f>
        <v>0</v>
      </c>
      <c r="D103" s="20">
        <f>D106*D104</f>
        <v>0</v>
      </c>
      <c r="E103" s="20">
        <f>E108*E$8</f>
        <v>0</v>
      </c>
      <c r="F103" s="21">
        <f t="shared" ref="F103:F126" si="27">C103</f>
        <v>0</v>
      </c>
      <c r="G103" s="20">
        <f>G108*G$8</f>
        <v>0</v>
      </c>
      <c r="H103" s="22"/>
    </row>
    <row r="104" spans="1:11" s="23" customFormat="1" ht="21.95" customHeight="1" thickBot="1" x14ac:dyDescent="0.25">
      <c r="A104" s="202"/>
      <c r="B104" s="25" t="s">
        <v>99</v>
      </c>
      <c r="C104" s="99">
        <v>0</v>
      </c>
      <c r="D104" s="102">
        <v>0</v>
      </c>
      <c r="E104" s="102">
        <v>0</v>
      </c>
      <c r="F104" s="127">
        <f t="shared" si="27"/>
        <v>0</v>
      </c>
      <c r="G104" s="102">
        <v>0</v>
      </c>
      <c r="H104" s="22"/>
    </row>
    <row r="105" spans="1:11" s="23" customFormat="1" ht="21.95" customHeight="1" thickBot="1" x14ac:dyDescent="0.25">
      <c r="A105" s="202"/>
      <c r="B105" s="25" t="s">
        <v>115</v>
      </c>
      <c r="C105" s="111">
        <f>IF(C104=0,0,(C8/C104))</f>
        <v>0</v>
      </c>
      <c r="D105" s="112">
        <f t="shared" ref="D105:G105" si="28">IF(D104=0,0,(D8/D104))</f>
        <v>0</v>
      </c>
      <c r="E105" s="112">
        <f t="shared" si="28"/>
        <v>0</v>
      </c>
      <c r="F105" s="113">
        <f t="shared" si="28"/>
        <v>0</v>
      </c>
      <c r="G105" s="112">
        <f t="shared" si="28"/>
        <v>0</v>
      </c>
      <c r="H105" s="22"/>
      <c r="K105" s="38"/>
    </row>
    <row r="106" spans="1:11" s="23" customFormat="1" ht="21.95" customHeight="1" thickBot="1" x14ac:dyDescent="0.25">
      <c r="A106" s="202"/>
      <c r="B106" s="37" t="s">
        <v>26</v>
      </c>
      <c r="C106" s="19">
        <f>C105*C108</f>
        <v>0</v>
      </c>
      <c r="D106" s="20">
        <f>D105*D108</f>
        <v>0</v>
      </c>
      <c r="E106" s="20">
        <f>E105*E108</f>
        <v>0</v>
      </c>
      <c r="F106" s="20">
        <f>F105*F108</f>
        <v>0</v>
      </c>
      <c r="G106" s="20">
        <f>G105*G108</f>
        <v>0</v>
      </c>
      <c r="H106" s="22"/>
    </row>
    <row r="107" spans="1:11" s="23" customFormat="1" ht="21.95" customHeight="1" thickBot="1" x14ac:dyDescent="0.25">
      <c r="A107" s="202"/>
      <c r="B107" s="37" t="s">
        <v>27</v>
      </c>
      <c r="C107" s="19">
        <f>C106*12</f>
        <v>0</v>
      </c>
      <c r="D107" s="20">
        <f>D106*12</f>
        <v>0</v>
      </c>
      <c r="E107" s="20">
        <f>E106*12</f>
        <v>0</v>
      </c>
      <c r="F107" s="20">
        <f>F106*12</f>
        <v>0</v>
      </c>
      <c r="G107" s="20">
        <f>G106*12</f>
        <v>0</v>
      </c>
      <c r="H107" s="22"/>
    </row>
    <row r="108" spans="1:11" s="23" customFormat="1" ht="21.95" customHeight="1" thickBot="1" x14ac:dyDescent="0.25">
      <c r="A108" s="195"/>
      <c r="B108" s="25" t="s">
        <v>17</v>
      </c>
      <c r="C108" s="132">
        <v>0</v>
      </c>
      <c r="D108" s="52">
        <v>0</v>
      </c>
      <c r="E108" s="52">
        <v>0</v>
      </c>
      <c r="F108" s="133">
        <f>C108</f>
        <v>0</v>
      </c>
      <c r="G108" s="52">
        <v>0</v>
      </c>
      <c r="H108" s="22"/>
    </row>
    <row r="109" spans="1:11" s="23" customFormat="1" ht="21.95" customHeight="1" thickBot="1" x14ac:dyDescent="0.25">
      <c r="A109" s="195"/>
      <c r="B109" s="27" t="s">
        <v>23</v>
      </c>
      <c r="C109" s="28">
        <f>IF(C$10=0,0,(C103/C$10))</f>
        <v>0</v>
      </c>
      <c r="D109" s="29">
        <f>IF(D$10=0,0,(D103/D$10))</f>
        <v>0</v>
      </c>
      <c r="E109" s="29">
        <f t="shared" ref="E109:G109" si="29">IF(E$10=0,0,(E103/E$10))</f>
        <v>0</v>
      </c>
      <c r="F109" s="29">
        <f t="shared" si="29"/>
        <v>0</v>
      </c>
      <c r="G109" s="29">
        <f t="shared" si="29"/>
        <v>0</v>
      </c>
      <c r="H109" s="22"/>
    </row>
    <row r="110" spans="1:11" ht="21.95" customHeight="1" thickBot="1" x14ac:dyDescent="0.25">
      <c r="A110" s="195">
        <v>2</v>
      </c>
      <c r="B110" s="49"/>
      <c r="C110" s="19">
        <f>C111*C114</f>
        <v>0</v>
      </c>
      <c r="D110" s="20">
        <f>D116*D$8</f>
        <v>0</v>
      </c>
      <c r="E110" s="20">
        <f>E116*E$8</f>
        <v>0</v>
      </c>
      <c r="F110" s="21">
        <f t="shared" si="27"/>
        <v>0</v>
      </c>
      <c r="G110" s="20">
        <f>G116*G$8</f>
        <v>0</v>
      </c>
      <c r="H110" s="8"/>
    </row>
    <row r="111" spans="1:11" ht="21.95" customHeight="1" thickBot="1" x14ac:dyDescent="0.25">
      <c r="A111" s="195"/>
      <c r="B111" s="25" t="s">
        <v>99</v>
      </c>
      <c r="C111" s="99">
        <v>0</v>
      </c>
      <c r="D111" s="102">
        <v>0</v>
      </c>
      <c r="E111" s="102">
        <v>0</v>
      </c>
      <c r="F111" s="127">
        <f t="shared" si="27"/>
        <v>0</v>
      </c>
      <c r="G111" s="102">
        <v>0</v>
      </c>
      <c r="H111" s="8"/>
    </row>
    <row r="112" spans="1:11" ht="21.95" customHeight="1" thickBot="1" x14ac:dyDescent="0.25">
      <c r="A112" s="195"/>
      <c r="B112" s="203" t="s">
        <v>20</v>
      </c>
      <c r="C112" s="128">
        <f>IF(C111=0,0,(C104/C111))</f>
        <v>0</v>
      </c>
      <c r="D112" s="114">
        <f t="shared" ref="D112:E112" si="30">IF(D111=0,0,(D104/D111))</f>
        <v>0</v>
      </c>
      <c r="E112" s="114">
        <f t="shared" si="30"/>
        <v>0</v>
      </c>
      <c r="F112" s="115">
        <f t="shared" ref="F112" si="31">$C112</f>
        <v>0</v>
      </c>
      <c r="G112" s="114">
        <f>IF(G111=0,0,(G104/G111))</f>
        <v>0</v>
      </c>
      <c r="H112" s="8"/>
    </row>
    <row r="113" spans="1:8" ht="21.95" customHeight="1" thickBot="1" x14ac:dyDescent="0.25">
      <c r="A113" s="195"/>
      <c r="B113" s="204"/>
      <c r="C113" s="58">
        <f>IF(C111=0,0,(C8/C111))</f>
        <v>0</v>
      </c>
      <c r="D113" s="59">
        <f t="shared" ref="D113:G113" si="32">IF(D111=0,0,(D8/D111))</f>
        <v>0</v>
      </c>
      <c r="E113" s="59">
        <f t="shared" si="32"/>
        <v>0</v>
      </c>
      <c r="F113" s="60">
        <f>C113</f>
        <v>0</v>
      </c>
      <c r="G113" s="59">
        <f t="shared" si="32"/>
        <v>0</v>
      </c>
      <c r="H113" s="8"/>
    </row>
    <row r="114" spans="1:8" ht="21.95" customHeight="1" thickBot="1" x14ac:dyDescent="0.25">
      <c r="A114" s="195"/>
      <c r="B114" s="37" t="s">
        <v>26</v>
      </c>
      <c r="C114" s="19">
        <f>IF(C111=0,0,(C116*C8/C111))</f>
        <v>0</v>
      </c>
      <c r="D114" s="20">
        <f t="shared" ref="D114:G114" si="33">IF(D111=0,0,(D116*D8/D111))</f>
        <v>0</v>
      </c>
      <c r="E114" s="20">
        <f t="shared" si="33"/>
        <v>0</v>
      </c>
      <c r="F114" s="53">
        <f>C114</f>
        <v>0</v>
      </c>
      <c r="G114" s="20">
        <f t="shared" si="33"/>
        <v>0</v>
      </c>
      <c r="H114" s="8"/>
    </row>
    <row r="115" spans="1:8" ht="21.95" customHeight="1" thickBot="1" x14ac:dyDescent="0.25">
      <c r="A115" s="195"/>
      <c r="B115" s="37" t="s">
        <v>27</v>
      </c>
      <c r="C115" s="19">
        <f>C114*12</f>
        <v>0</v>
      </c>
      <c r="D115" s="20">
        <f>D114*12</f>
        <v>0</v>
      </c>
      <c r="E115" s="20">
        <f>E114*12</f>
        <v>0</v>
      </c>
      <c r="F115" s="20">
        <f>F114*12</f>
        <v>0</v>
      </c>
      <c r="G115" s="20">
        <f>G114*12</f>
        <v>0</v>
      </c>
      <c r="H115" s="8"/>
    </row>
    <row r="116" spans="1:8" ht="21.95" customHeight="1" thickBot="1" x14ac:dyDescent="0.25">
      <c r="A116" s="195"/>
      <c r="B116" s="25" t="s">
        <v>17</v>
      </c>
      <c r="C116" s="132">
        <v>0</v>
      </c>
      <c r="D116" s="52">
        <v>0</v>
      </c>
      <c r="E116" s="52">
        <v>0</v>
      </c>
      <c r="F116" s="26">
        <f t="shared" si="27"/>
        <v>0</v>
      </c>
      <c r="G116" s="52">
        <v>0</v>
      </c>
      <c r="H116" s="8"/>
    </row>
    <row r="117" spans="1:8" ht="21.95" customHeight="1" thickBot="1" x14ac:dyDescent="0.25">
      <c r="A117" s="195"/>
      <c r="B117" s="27" t="s">
        <v>23</v>
      </c>
      <c r="C117" s="28">
        <f>IF(C$10=0,0,(C110/C$10))</f>
        <v>0</v>
      </c>
      <c r="D117" s="29">
        <f>IF(D$10=0,0,(D110/D$10))</f>
        <v>0</v>
      </c>
      <c r="E117" s="29">
        <f>IF(E$10=0,0,(E110/E$10))</f>
        <v>0</v>
      </c>
      <c r="F117" s="30">
        <f t="shared" si="27"/>
        <v>0</v>
      </c>
      <c r="G117" s="29">
        <f>IF(G$10=0,0,(G110/G$10))</f>
        <v>0</v>
      </c>
      <c r="H117" s="8"/>
    </row>
    <row r="118" spans="1:8" ht="21.95" customHeight="1" thickBot="1" x14ac:dyDescent="0.25">
      <c r="A118" s="195">
        <v>3</v>
      </c>
      <c r="B118" s="49"/>
      <c r="C118" s="19">
        <f>C121*C119</f>
        <v>0</v>
      </c>
      <c r="D118" s="20">
        <f>D123*D$8</f>
        <v>0</v>
      </c>
      <c r="E118" s="20">
        <f>E123*E$8</f>
        <v>0</v>
      </c>
      <c r="F118" s="21">
        <f t="shared" si="27"/>
        <v>0</v>
      </c>
      <c r="G118" s="20">
        <f>G123*G$8</f>
        <v>0</v>
      </c>
      <c r="H118" s="8"/>
    </row>
    <row r="119" spans="1:8" ht="21.95" customHeight="1" thickBot="1" x14ac:dyDescent="0.25">
      <c r="A119" s="195"/>
      <c r="B119" s="25" t="s">
        <v>99</v>
      </c>
      <c r="C119" s="99">
        <v>0</v>
      </c>
      <c r="D119" s="102">
        <v>0</v>
      </c>
      <c r="E119" s="102">
        <v>0</v>
      </c>
      <c r="F119" s="127">
        <f t="shared" si="27"/>
        <v>0</v>
      </c>
      <c r="G119" s="102">
        <v>0</v>
      </c>
      <c r="H119" s="8"/>
    </row>
    <row r="120" spans="1:8" ht="21.95" customHeight="1" thickBot="1" x14ac:dyDescent="0.25">
      <c r="A120" s="195"/>
      <c r="B120" s="25" t="s">
        <v>114</v>
      </c>
      <c r="C120" s="58">
        <f>IF(C119=0,0,(C8*0.667/0.3/C119))</f>
        <v>0</v>
      </c>
      <c r="D120" s="59">
        <f>IF(D119=0,0,(D8*0.667/0.3/D119))</f>
        <v>0</v>
      </c>
      <c r="E120" s="59">
        <f>IF(E119=0,0,(E8*0.667/0.3/E119))</f>
        <v>0</v>
      </c>
      <c r="F120" s="60">
        <f>C120</f>
        <v>0</v>
      </c>
      <c r="G120" s="59">
        <f>IF(G119=0,0,(G8*0.667/0.3/G119))</f>
        <v>0</v>
      </c>
      <c r="H120" s="8"/>
    </row>
    <row r="121" spans="1:8" ht="21.95" customHeight="1" thickBot="1" x14ac:dyDescent="0.25">
      <c r="A121" s="195"/>
      <c r="B121" s="37" t="s">
        <v>26</v>
      </c>
      <c r="C121" s="19">
        <f>IF(C119=0,0,(C123*C8/C119))</f>
        <v>0</v>
      </c>
      <c r="D121" s="20">
        <f t="shared" ref="D121:E121" si="34">IF(D119=0,0,(D123*D8/D119))</f>
        <v>0</v>
      </c>
      <c r="E121" s="20">
        <f t="shared" si="34"/>
        <v>0</v>
      </c>
      <c r="F121" s="53">
        <f>C121</f>
        <v>0</v>
      </c>
      <c r="G121" s="20">
        <f t="shared" ref="G121" si="35">IF(G119=0,0,(G123*G8/G119))</f>
        <v>0</v>
      </c>
      <c r="H121" s="8"/>
    </row>
    <row r="122" spans="1:8" ht="21.95" customHeight="1" thickBot="1" x14ac:dyDescent="0.25">
      <c r="A122" s="195"/>
      <c r="B122" s="37" t="s">
        <v>27</v>
      </c>
      <c r="C122" s="19">
        <f>C121*12</f>
        <v>0</v>
      </c>
      <c r="D122" s="20">
        <f t="shared" ref="D122:G122" si="36">D121*12</f>
        <v>0</v>
      </c>
      <c r="E122" s="20">
        <f t="shared" si="36"/>
        <v>0</v>
      </c>
      <c r="F122" s="20">
        <f>F121*12</f>
        <v>0</v>
      </c>
      <c r="G122" s="20">
        <f t="shared" si="36"/>
        <v>0</v>
      </c>
      <c r="H122" s="8"/>
    </row>
    <row r="123" spans="1:8" ht="21.95" customHeight="1" thickBot="1" x14ac:dyDescent="0.25">
      <c r="A123" s="195"/>
      <c r="B123" s="25" t="s">
        <v>17</v>
      </c>
      <c r="C123" s="132">
        <v>0</v>
      </c>
      <c r="D123" s="52">
        <v>0</v>
      </c>
      <c r="E123" s="52">
        <v>0</v>
      </c>
      <c r="F123" s="26">
        <f t="shared" si="27"/>
        <v>0</v>
      </c>
      <c r="G123" s="52">
        <v>0</v>
      </c>
      <c r="H123" s="8"/>
    </row>
    <row r="124" spans="1:8" ht="21.95" customHeight="1" thickBot="1" x14ac:dyDescent="0.25">
      <c r="A124" s="195"/>
      <c r="B124" s="27" t="s">
        <v>23</v>
      </c>
      <c r="C124" s="28">
        <f>IF(C$10=0,0,(C118/C$10))</f>
        <v>0</v>
      </c>
      <c r="D124" s="29">
        <f>IF(D$10=0,0,(D118/D$10))</f>
        <v>0</v>
      </c>
      <c r="E124" s="29">
        <f>IF(E$10=0,0,(E118/E$10))</f>
        <v>0</v>
      </c>
      <c r="F124" s="30">
        <f t="shared" si="27"/>
        <v>0</v>
      </c>
      <c r="G124" s="29">
        <f>IF(G$10=0,0,(G118/G$10))</f>
        <v>0</v>
      </c>
      <c r="H124" s="8"/>
    </row>
    <row r="125" spans="1:8" ht="21.95" customHeight="1" thickBot="1" x14ac:dyDescent="0.25">
      <c r="A125" s="195">
        <v>4</v>
      </c>
      <c r="B125" s="49"/>
      <c r="C125" s="19">
        <f>C128*C126</f>
        <v>0</v>
      </c>
      <c r="D125" s="20">
        <f>D130*D$8</f>
        <v>0</v>
      </c>
      <c r="E125" s="20">
        <f>E130*E$8</f>
        <v>0</v>
      </c>
      <c r="F125" s="21">
        <f t="shared" si="27"/>
        <v>0</v>
      </c>
      <c r="G125" s="20">
        <f>G130*G$8</f>
        <v>0</v>
      </c>
      <c r="H125" s="8"/>
    </row>
    <row r="126" spans="1:8" ht="21.95" customHeight="1" thickBot="1" x14ac:dyDescent="0.25">
      <c r="A126" s="195"/>
      <c r="B126" s="25" t="s">
        <v>99</v>
      </c>
      <c r="C126" s="99">
        <v>0</v>
      </c>
      <c r="D126" s="102">
        <v>0</v>
      </c>
      <c r="E126" s="102">
        <v>0</v>
      </c>
      <c r="F126" s="127">
        <f t="shared" si="27"/>
        <v>0</v>
      </c>
      <c r="G126" s="102">
        <v>0</v>
      </c>
      <c r="H126" s="8"/>
    </row>
    <row r="127" spans="1:8" ht="21.95" customHeight="1" thickBot="1" x14ac:dyDescent="0.25">
      <c r="A127" s="195"/>
      <c r="B127" s="25" t="s">
        <v>116</v>
      </c>
      <c r="C127" s="58">
        <f>IF(C126=0,0,(C8/C126))</f>
        <v>0</v>
      </c>
      <c r="D127" s="59">
        <f t="shared" ref="D127:E127" si="37">IF(D126=0,0,(D8/D126))</f>
        <v>0</v>
      </c>
      <c r="E127" s="59">
        <f t="shared" si="37"/>
        <v>0</v>
      </c>
      <c r="F127" s="60">
        <f>C127</f>
        <v>0</v>
      </c>
      <c r="G127" s="59">
        <f>IF(G126=0,0,(G8/G126))</f>
        <v>0</v>
      </c>
      <c r="H127" s="8"/>
    </row>
    <row r="128" spans="1:8" ht="21.95" customHeight="1" thickBot="1" x14ac:dyDescent="0.25">
      <c r="A128" s="195"/>
      <c r="B128" s="37" t="s">
        <v>26</v>
      </c>
      <c r="C128" s="19">
        <f>IF(C126=0,0,(C130*C8/C126))</f>
        <v>0</v>
      </c>
      <c r="D128" s="20">
        <f t="shared" ref="D128:E128" si="38">IF(D126=0,0,(D130*D8/D126))</f>
        <v>0</v>
      </c>
      <c r="E128" s="20">
        <f t="shared" si="38"/>
        <v>0</v>
      </c>
      <c r="F128" s="53">
        <f>C128</f>
        <v>0</v>
      </c>
      <c r="G128" s="20">
        <f>IF(G126=0,0,(G130*G8/G126))</f>
        <v>0</v>
      </c>
      <c r="H128" s="8"/>
    </row>
    <row r="129" spans="1:8" ht="21.95" customHeight="1" thickBot="1" x14ac:dyDescent="0.25">
      <c r="A129" s="195"/>
      <c r="B129" s="37" t="s">
        <v>27</v>
      </c>
      <c r="C129" s="19">
        <f>C128*12</f>
        <v>0</v>
      </c>
      <c r="D129" s="20">
        <f t="shared" ref="D129:E129" si="39">D128*12</f>
        <v>0</v>
      </c>
      <c r="E129" s="20">
        <f t="shared" si="39"/>
        <v>0</v>
      </c>
      <c r="F129" s="20">
        <f>F128*12</f>
        <v>0</v>
      </c>
      <c r="G129" s="20">
        <f>G128*12</f>
        <v>0</v>
      </c>
      <c r="H129" s="8"/>
    </row>
    <row r="130" spans="1:8" ht="21.95" customHeight="1" thickBot="1" x14ac:dyDescent="0.25">
      <c r="A130" s="195"/>
      <c r="B130" s="25" t="s">
        <v>17</v>
      </c>
      <c r="C130" s="132">
        <v>0</v>
      </c>
      <c r="D130" s="52">
        <v>0</v>
      </c>
      <c r="E130" s="52">
        <v>0</v>
      </c>
      <c r="F130" s="26">
        <f t="shared" ref="F130:F131" si="40">C130</f>
        <v>0</v>
      </c>
      <c r="G130" s="52">
        <v>0</v>
      </c>
      <c r="H130" s="8"/>
    </row>
    <row r="131" spans="1:8" ht="21.95" customHeight="1" thickBot="1" x14ac:dyDescent="0.25">
      <c r="A131" s="195"/>
      <c r="B131" s="27" t="s">
        <v>23</v>
      </c>
      <c r="C131" s="28">
        <f>IF(C$10=0,0,(C125/C$10))</f>
        <v>0</v>
      </c>
      <c r="D131" s="29">
        <f>IF(D$10=0,0,(D125/D$10))</f>
        <v>0</v>
      </c>
      <c r="E131" s="29">
        <f>IF(E$10=0,0,(E125/E$10))</f>
        <v>0</v>
      </c>
      <c r="F131" s="30">
        <f t="shared" si="40"/>
        <v>0</v>
      </c>
      <c r="G131" s="29">
        <f>IF(G$10=0,0,(G125/G$10))</f>
        <v>0</v>
      </c>
      <c r="H131" s="8"/>
    </row>
    <row r="132" spans="1:8" ht="21.95" customHeight="1" x14ac:dyDescent="0.2">
      <c r="A132" s="196" t="s">
        <v>8</v>
      </c>
      <c r="B132" s="130" t="s">
        <v>113</v>
      </c>
      <c r="C132" s="32">
        <f>C103+C110+C118+C125</f>
        <v>0</v>
      </c>
      <c r="D132" s="32">
        <f t="shared" ref="D132:G133" si="41">D103+D110+D118+D125</f>
        <v>0</v>
      </c>
      <c r="E132" s="32">
        <f t="shared" si="41"/>
        <v>0</v>
      </c>
      <c r="F132" s="32">
        <f t="shared" si="41"/>
        <v>0</v>
      </c>
      <c r="G132" s="32">
        <f t="shared" si="41"/>
        <v>0</v>
      </c>
      <c r="H132" s="8"/>
    </row>
    <row r="133" spans="1:8" ht="21.95" customHeight="1" x14ac:dyDescent="0.2">
      <c r="A133" s="197"/>
      <c r="B133" s="34" t="s">
        <v>99</v>
      </c>
      <c r="C133" s="105">
        <f>C104+C111+C119+C126</f>
        <v>0</v>
      </c>
      <c r="D133" s="105">
        <f t="shared" si="41"/>
        <v>0</v>
      </c>
      <c r="E133" s="105">
        <f t="shared" si="41"/>
        <v>0</v>
      </c>
      <c r="F133" s="105">
        <f t="shared" si="41"/>
        <v>0</v>
      </c>
      <c r="G133" s="105">
        <f t="shared" si="41"/>
        <v>0</v>
      </c>
      <c r="H133" s="8"/>
    </row>
    <row r="134" spans="1:8" ht="21.95" customHeight="1" x14ac:dyDescent="0.2">
      <c r="A134" s="197"/>
      <c r="B134" s="34" t="s">
        <v>21</v>
      </c>
      <c r="C134" s="116">
        <f>IF(C133=0,0,(C8/C133))</f>
        <v>0</v>
      </c>
      <c r="D134" s="116">
        <f t="shared" ref="D134:G134" si="42">IF(D133=0,0,(D8/D133))</f>
        <v>0</v>
      </c>
      <c r="E134" s="116">
        <f t="shared" si="42"/>
        <v>0</v>
      </c>
      <c r="F134" s="116">
        <f t="shared" si="42"/>
        <v>0</v>
      </c>
      <c r="G134" s="116">
        <f t="shared" si="42"/>
        <v>0</v>
      </c>
      <c r="H134" s="8"/>
    </row>
    <row r="135" spans="1:8" ht="21.95" customHeight="1" x14ac:dyDescent="0.2">
      <c r="A135" s="197"/>
      <c r="B135" s="34" t="s">
        <v>17</v>
      </c>
      <c r="C135" s="117">
        <f>IF(C$8=0,0,(C132/C$8))</f>
        <v>0</v>
      </c>
      <c r="D135" s="117">
        <f t="shared" ref="D135:G135" si="43">IF(D$8=0,0,(D132/D$8))</f>
        <v>0</v>
      </c>
      <c r="E135" s="117">
        <f t="shared" si="43"/>
        <v>0</v>
      </c>
      <c r="F135" s="117">
        <f t="shared" si="43"/>
        <v>0</v>
      </c>
      <c r="G135" s="117">
        <f t="shared" si="43"/>
        <v>0</v>
      </c>
      <c r="H135" s="8"/>
    </row>
    <row r="136" spans="1:8" ht="21.95" customHeight="1" thickBot="1" x14ac:dyDescent="0.25">
      <c r="A136" s="205"/>
      <c r="B136" s="56" t="s">
        <v>23</v>
      </c>
      <c r="C136" s="108">
        <f>IF(C$10=0,0,(C132/C$10))</f>
        <v>0</v>
      </c>
      <c r="D136" s="108">
        <f t="shared" ref="D136:G136" si="44">IF(D$10=0,0,(D132/D$10))</f>
        <v>0</v>
      </c>
      <c r="E136" s="108">
        <f t="shared" si="44"/>
        <v>0</v>
      </c>
      <c r="F136" s="108">
        <f t="shared" si="44"/>
        <v>0</v>
      </c>
      <c r="G136" s="108">
        <f t="shared" si="44"/>
        <v>0</v>
      </c>
      <c r="H136" s="48"/>
    </row>
    <row r="137" spans="1:8" s="23" customFormat="1" ht="21.95" customHeight="1" thickTop="1" x14ac:dyDescent="0.2">
      <c r="A137" s="63"/>
      <c r="B137" s="64"/>
      <c r="C137" s="134"/>
      <c r="D137" s="134"/>
      <c r="E137" s="134"/>
      <c r="F137" s="134"/>
      <c r="G137" s="134"/>
      <c r="H137" s="62"/>
    </row>
    <row r="138" spans="1:8" s="23" customFormat="1" ht="21.95" customHeight="1" x14ac:dyDescent="0.2">
      <c r="A138" s="63"/>
      <c r="B138" s="64"/>
      <c r="C138" s="134"/>
      <c r="D138" s="134"/>
      <c r="E138" s="134"/>
      <c r="F138" s="134"/>
      <c r="G138" s="134"/>
      <c r="H138" s="62"/>
    </row>
    <row r="139" spans="1:8" s="23" customFormat="1" ht="21.95" customHeight="1" x14ac:dyDescent="0.2">
      <c r="A139" s="63"/>
      <c r="B139" s="64"/>
      <c r="C139" s="134"/>
      <c r="D139" s="134"/>
      <c r="E139" s="134"/>
      <c r="F139" s="134"/>
      <c r="G139" s="134"/>
      <c r="H139" s="62"/>
    </row>
    <row r="140" spans="1:8" s="23" customFormat="1" ht="21.95" customHeight="1" x14ac:dyDescent="0.2">
      <c r="A140" s="63"/>
      <c r="B140" s="64"/>
      <c r="C140" s="134"/>
      <c r="D140" s="134"/>
      <c r="E140" s="134"/>
      <c r="F140" s="134"/>
      <c r="G140" s="134"/>
      <c r="H140" s="62"/>
    </row>
    <row r="141" spans="1:8" s="23" customFormat="1" ht="21.95" customHeight="1" x14ac:dyDescent="0.2">
      <c r="A141" s="63"/>
      <c r="B141" s="64"/>
      <c r="C141" s="134"/>
      <c r="D141" s="134"/>
      <c r="E141" s="134"/>
      <c r="F141" s="134"/>
      <c r="G141" s="134"/>
      <c r="H141" s="62"/>
    </row>
    <row r="142" spans="1:8" s="23" customFormat="1" ht="21.95" customHeight="1" x14ac:dyDescent="0.2">
      <c r="A142" s="63"/>
      <c r="B142" s="64"/>
      <c r="C142" s="134"/>
      <c r="D142" s="134"/>
      <c r="E142" s="134"/>
      <c r="F142" s="134"/>
      <c r="G142" s="134"/>
      <c r="H142" s="62"/>
    </row>
    <row r="143" spans="1:8" s="23" customFormat="1" ht="21.95" customHeight="1" x14ac:dyDescent="0.2">
      <c r="A143" s="63"/>
      <c r="B143" s="64"/>
      <c r="C143" s="134"/>
      <c r="D143" s="134"/>
      <c r="E143" s="134"/>
      <c r="F143" s="134"/>
      <c r="G143" s="134"/>
      <c r="H143" s="62"/>
    </row>
    <row r="144" spans="1:8" ht="50.1" customHeight="1" x14ac:dyDescent="0.2">
      <c r="A144" s="189" t="s">
        <v>15</v>
      </c>
      <c r="B144" s="189"/>
      <c r="C144" s="189"/>
      <c r="D144" s="189"/>
      <c r="E144" s="189"/>
      <c r="F144" s="61"/>
      <c r="G144" s="61"/>
    </row>
    <row r="145" spans="1:8" ht="31.5" customHeight="1" x14ac:dyDescent="0.2">
      <c r="A145" s="207" t="str">
        <f>A2</f>
        <v>(Input Preparer's Name and Preparation Date)</v>
      </c>
      <c r="B145" s="207"/>
      <c r="C145" s="207"/>
      <c r="D145" s="207"/>
      <c r="E145" s="207"/>
      <c r="F145" s="87"/>
      <c r="G145" s="87"/>
    </row>
    <row r="146" spans="1:8" ht="37.5" customHeight="1" x14ac:dyDescent="0.2">
      <c r="A146" s="199" t="str">
        <f>A3</f>
        <v>(Input Department Name and Dealership Name)</v>
      </c>
      <c r="B146" s="199"/>
      <c r="C146" s="199"/>
      <c r="D146" s="199"/>
      <c r="E146" s="199"/>
      <c r="F146" s="88"/>
      <c r="G146" s="88"/>
    </row>
    <row r="147" spans="1:8" ht="37.5" customHeight="1" thickBot="1" x14ac:dyDescent="0.25">
      <c r="A147" s="192" t="s">
        <v>34</v>
      </c>
      <c r="B147" s="192"/>
      <c r="C147" s="192"/>
      <c r="D147" s="192"/>
      <c r="E147" s="192"/>
      <c r="F147" s="89"/>
      <c r="G147" s="89"/>
    </row>
    <row r="148" spans="1:8" ht="8.1" customHeight="1" thickTop="1" thickBot="1" x14ac:dyDescent="0.25">
      <c r="A148" s="2"/>
      <c r="B148" s="3"/>
      <c r="C148" s="4"/>
      <c r="D148" s="3"/>
      <c r="E148" s="3"/>
      <c r="F148" s="3"/>
      <c r="G148" s="3"/>
      <c r="H148" s="5"/>
    </row>
    <row r="149" spans="1:8" ht="78.95" customHeight="1" thickBot="1" x14ac:dyDescent="0.25">
      <c r="A149" s="159" t="s">
        <v>1</v>
      </c>
      <c r="B149" s="160"/>
      <c r="C149" s="6" t="s">
        <v>0</v>
      </c>
      <c r="D149" s="7" t="s">
        <v>14</v>
      </c>
      <c r="E149" s="7" t="s">
        <v>13</v>
      </c>
      <c r="F149" s="7" t="s">
        <v>12</v>
      </c>
      <c r="G149" s="7" t="s">
        <v>2</v>
      </c>
      <c r="H149" s="8"/>
    </row>
    <row r="150" spans="1:8" ht="35.1" customHeight="1" thickBot="1" x14ac:dyDescent="0.25">
      <c r="A150" s="200" t="s">
        <v>22</v>
      </c>
      <c r="B150" s="201"/>
      <c r="C150" s="18"/>
      <c r="D150" s="18"/>
      <c r="E150" s="18"/>
      <c r="F150" s="18"/>
      <c r="G150" s="18"/>
      <c r="H150" s="8"/>
    </row>
    <row r="151" spans="1:8" s="23" customFormat="1" ht="21.95" customHeight="1" thickBot="1" x14ac:dyDescent="0.25">
      <c r="A151" s="202">
        <v>1</v>
      </c>
      <c r="B151" s="49"/>
      <c r="C151" s="19">
        <f>C156*C$8</f>
        <v>0</v>
      </c>
      <c r="D151" s="20">
        <f>D156*D$8</f>
        <v>0</v>
      </c>
      <c r="E151" s="20">
        <f>E156*E$8</f>
        <v>0</v>
      </c>
      <c r="F151" s="21">
        <f t="shared" ref="F151:F174" si="45">C151</f>
        <v>0</v>
      </c>
      <c r="G151" s="20">
        <f>G156*G$8</f>
        <v>0</v>
      </c>
      <c r="H151" s="22"/>
    </row>
    <row r="152" spans="1:8" s="23" customFormat="1" ht="21.95" customHeight="1" thickBot="1" x14ac:dyDescent="0.25">
      <c r="A152" s="202"/>
      <c r="B152" s="25" t="s">
        <v>99</v>
      </c>
      <c r="C152" s="99">
        <v>0</v>
      </c>
      <c r="D152" s="102">
        <v>0</v>
      </c>
      <c r="E152" s="102">
        <v>0</v>
      </c>
      <c r="F152" s="127">
        <f t="shared" si="45"/>
        <v>0</v>
      </c>
      <c r="G152" s="102">
        <v>0</v>
      </c>
      <c r="H152" s="22"/>
    </row>
    <row r="153" spans="1:8" s="23" customFormat="1" ht="21.95" customHeight="1" thickBot="1" x14ac:dyDescent="0.25">
      <c r="A153" s="202"/>
      <c r="B153" s="37" t="s">
        <v>117</v>
      </c>
      <c r="C153" s="58">
        <f>IF(C152=0,0,(C$8/C152))</f>
        <v>0</v>
      </c>
      <c r="D153" s="59">
        <f>IF(D152=0,0,(D8/D152))</f>
        <v>0</v>
      </c>
      <c r="E153" s="59">
        <f>IF(E152=0,0,(E8/E152))</f>
        <v>0</v>
      </c>
      <c r="F153" s="60">
        <f>C153</f>
        <v>0</v>
      </c>
      <c r="G153" s="59">
        <f>IF(G152=0,0,(G8/G152))</f>
        <v>0</v>
      </c>
      <c r="H153" s="22"/>
    </row>
    <row r="154" spans="1:8" s="23" customFormat="1" ht="21.95" customHeight="1" thickBot="1" x14ac:dyDescent="0.25">
      <c r="A154" s="202"/>
      <c r="B154" s="37" t="s">
        <v>26</v>
      </c>
      <c r="C154" s="19">
        <f>IF(C152=0,0,(C151/C152))</f>
        <v>0</v>
      </c>
      <c r="D154" s="20">
        <f>IF(D152=0,0,(D151/D152))</f>
        <v>0</v>
      </c>
      <c r="E154" s="20">
        <f>IF(E152=0,0,(E151/E152))</f>
        <v>0</v>
      </c>
      <c r="F154" s="53">
        <f>C154</f>
        <v>0</v>
      </c>
      <c r="G154" s="20">
        <f>IF(G152=0,0,(G151/G152))</f>
        <v>0</v>
      </c>
      <c r="H154" s="22"/>
    </row>
    <row r="155" spans="1:8" s="23" customFormat="1" ht="21.95" customHeight="1" thickBot="1" x14ac:dyDescent="0.25">
      <c r="A155" s="202"/>
      <c r="B155" s="37" t="s">
        <v>27</v>
      </c>
      <c r="C155" s="19">
        <f>C154*12</f>
        <v>0</v>
      </c>
      <c r="D155" s="20">
        <f>D154*12</f>
        <v>0</v>
      </c>
      <c r="E155" s="20">
        <f>E154*12</f>
        <v>0</v>
      </c>
      <c r="F155" s="20">
        <f>F154*12</f>
        <v>0</v>
      </c>
      <c r="G155" s="20">
        <f>G154*12</f>
        <v>0</v>
      </c>
      <c r="H155" s="22"/>
    </row>
    <row r="156" spans="1:8" s="23" customFormat="1" ht="21.95" customHeight="1" thickBot="1" x14ac:dyDescent="0.25">
      <c r="A156" s="195"/>
      <c r="B156" s="25" t="s">
        <v>17</v>
      </c>
      <c r="C156" s="132">
        <v>0</v>
      </c>
      <c r="D156" s="52">
        <v>0</v>
      </c>
      <c r="E156" s="52">
        <v>0</v>
      </c>
      <c r="F156" s="26">
        <f t="shared" si="45"/>
        <v>0</v>
      </c>
      <c r="G156" s="52">
        <v>0</v>
      </c>
      <c r="H156" s="22"/>
    </row>
    <row r="157" spans="1:8" s="23" customFormat="1" ht="21.95" customHeight="1" thickBot="1" x14ac:dyDescent="0.25">
      <c r="A157" s="195"/>
      <c r="B157" s="27" t="s">
        <v>23</v>
      </c>
      <c r="C157" s="28">
        <f>IF(C$10=0,0,(C151/C$10))</f>
        <v>0</v>
      </c>
      <c r="D157" s="29">
        <f>IF(D$10=0,0,(D151/D$10))</f>
        <v>0</v>
      </c>
      <c r="E157" s="29">
        <f>IF(E$10=0,0,(E151/E$10))</f>
        <v>0</v>
      </c>
      <c r="F157" s="30">
        <f t="shared" si="45"/>
        <v>0</v>
      </c>
      <c r="G157" s="29">
        <f>IF(G$10=0,0,(G151/G$10))</f>
        <v>0</v>
      </c>
      <c r="H157" s="22"/>
    </row>
    <row r="158" spans="1:8" ht="21.95" customHeight="1" thickBot="1" x14ac:dyDescent="0.25">
      <c r="A158" s="195">
        <v>2</v>
      </c>
      <c r="B158" s="49"/>
      <c r="C158" s="19">
        <f>C163*C$8</f>
        <v>0</v>
      </c>
      <c r="D158" s="20">
        <f>D163*D$8</f>
        <v>0</v>
      </c>
      <c r="E158" s="20">
        <f>E163*E$8</f>
        <v>0</v>
      </c>
      <c r="F158" s="21">
        <f t="shared" si="45"/>
        <v>0</v>
      </c>
      <c r="G158" s="20">
        <f>G163*G$8</f>
        <v>0</v>
      </c>
      <c r="H158" s="8"/>
    </row>
    <row r="159" spans="1:8" ht="21.95" customHeight="1" thickBot="1" x14ac:dyDescent="0.25">
      <c r="A159" s="195"/>
      <c r="B159" s="25" t="s">
        <v>99</v>
      </c>
      <c r="C159" s="99">
        <v>0</v>
      </c>
      <c r="D159" s="102">
        <v>0</v>
      </c>
      <c r="E159" s="102">
        <v>0</v>
      </c>
      <c r="F159" s="127">
        <f t="shared" si="45"/>
        <v>0</v>
      </c>
      <c r="G159" s="102">
        <v>0</v>
      </c>
      <c r="H159" s="8"/>
    </row>
    <row r="160" spans="1:8" ht="21.95" customHeight="1" thickBot="1" x14ac:dyDescent="0.25">
      <c r="A160" s="195"/>
      <c r="B160" s="37" t="s">
        <v>117</v>
      </c>
      <c r="C160" s="58">
        <f>IF(C159=0,0,(C$8/C159))</f>
        <v>0</v>
      </c>
      <c r="D160" s="59">
        <f>IF(D159=0,0,(D$8/D159))</f>
        <v>0</v>
      </c>
      <c r="E160" s="59">
        <f>IF(E159=0,0,(E$8/E159))</f>
        <v>0</v>
      </c>
      <c r="F160" s="60">
        <f>C160</f>
        <v>0</v>
      </c>
      <c r="G160" s="59">
        <f>IF(G159=0,0,(G$8/G159))</f>
        <v>0</v>
      </c>
      <c r="H160" s="8"/>
    </row>
    <row r="161" spans="1:8" ht="21.95" customHeight="1" thickBot="1" x14ac:dyDescent="0.25">
      <c r="A161" s="195"/>
      <c r="B161" s="37" t="s">
        <v>26</v>
      </c>
      <c r="C161" s="19">
        <f>IF(C159=0,0,(C158/C159))</f>
        <v>0</v>
      </c>
      <c r="D161" s="20">
        <f>IF(D159=0,0,(D158/D159))</f>
        <v>0</v>
      </c>
      <c r="E161" s="20">
        <f>IF(E159=0,0,(E158/E159))</f>
        <v>0</v>
      </c>
      <c r="F161" s="53">
        <f>C161</f>
        <v>0</v>
      </c>
      <c r="G161" s="20">
        <f>IF(G159=0,0,(G158/G159))</f>
        <v>0</v>
      </c>
      <c r="H161" s="8"/>
    </row>
    <row r="162" spans="1:8" ht="21.95" customHeight="1" thickBot="1" x14ac:dyDescent="0.25">
      <c r="A162" s="195"/>
      <c r="B162" s="37" t="s">
        <v>27</v>
      </c>
      <c r="C162" s="19">
        <f>C161*12</f>
        <v>0</v>
      </c>
      <c r="D162" s="20">
        <f>D161*12</f>
        <v>0</v>
      </c>
      <c r="E162" s="20">
        <f>E161*12</f>
        <v>0</v>
      </c>
      <c r="F162" s="20">
        <f>F161*12</f>
        <v>0</v>
      </c>
      <c r="G162" s="20">
        <f>G161*12</f>
        <v>0</v>
      </c>
      <c r="H162" s="8"/>
    </row>
    <row r="163" spans="1:8" ht="21.95" customHeight="1" thickBot="1" x14ac:dyDescent="0.25">
      <c r="A163" s="195"/>
      <c r="B163" s="25" t="s">
        <v>17</v>
      </c>
      <c r="C163" s="132">
        <v>0</v>
      </c>
      <c r="D163" s="52">
        <v>0</v>
      </c>
      <c r="E163" s="52">
        <v>0</v>
      </c>
      <c r="F163" s="26">
        <f t="shared" si="45"/>
        <v>0</v>
      </c>
      <c r="G163" s="52">
        <v>0</v>
      </c>
      <c r="H163" s="8"/>
    </row>
    <row r="164" spans="1:8" ht="21.95" customHeight="1" thickBot="1" x14ac:dyDescent="0.25">
      <c r="A164" s="195"/>
      <c r="B164" s="27" t="s">
        <v>23</v>
      </c>
      <c r="C164" s="28">
        <f>IF(C$10=0,0,(C158/C$10))</f>
        <v>0</v>
      </c>
      <c r="D164" s="29">
        <f>IF(D$10=0,0,(D158/D$10))</f>
        <v>0</v>
      </c>
      <c r="E164" s="29">
        <f>IF(E$10=0,0,(E158/E$10))</f>
        <v>0</v>
      </c>
      <c r="F164" s="30">
        <f t="shared" si="45"/>
        <v>0</v>
      </c>
      <c r="G164" s="29">
        <f>IF(G$10=0,0,(G158/G$10))</f>
        <v>0</v>
      </c>
      <c r="H164" s="8"/>
    </row>
    <row r="165" spans="1:8" ht="21.95" customHeight="1" thickBot="1" x14ac:dyDescent="0.25">
      <c r="A165" s="195">
        <v>3</v>
      </c>
      <c r="B165" s="49"/>
      <c r="C165" s="19">
        <f>C170*C$8</f>
        <v>0</v>
      </c>
      <c r="D165" s="20">
        <f>D170*D$8</f>
        <v>0</v>
      </c>
      <c r="E165" s="20">
        <f>E170*E$8</f>
        <v>0</v>
      </c>
      <c r="F165" s="21">
        <f t="shared" si="45"/>
        <v>0</v>
      </c>
      <c r="G165" s="20">
        <f>G170*G$8</f>
        <v>0</v>
      </c>
      <c r="H165" s="8"/>
    </row>
    <row r="166" spans="1:8" ht="21.95" customHeight="1" thickBot="1" x14ac:dyDescent="0.25">
      <c r="A166" s="195"/>
      <c r="B166" s="25" t="s">
        <v>99</v>
      </c>
      <c r="C166" s="99">
        <v>0</v>
      </c>
      <c r="D166" s="102">
        <v>0</v>
      </c>
      <c r="E166" s="102">
        <v>0</v>
      </c>
      <c r="F166" s="127">
        <f t="shared" si="45"/>
        <v>0</v>
      </c>
      <c r="G166" s="102">
        <v>0</v>
      </c>
      <c r="H166" s="8"/>
    </row>
    <row r="167" spans="1:8" ht="21.95" customHeight="1" thickBot="1" x14ac:dyDescent="0.25">
      <c r="A167" s="195"/>
      <c r="B167" s="37" t="s">
        <v>117</v>
      </c>
      <c r="C167" s="58">
        <f>IF(C166=0,0,(C$8/C166))</f>
        <v>0</v>
      </c>
      <c r="D167" s="59">
        <f>IF(D166=0,0,(D$8/D166))</f>
        <v>0</v>
      </c>
      <c r="E167" s="59">
        <f>IF(E166=0,0,(E$8/E166))</f>
        <v>0</v>
      </c>
      <c r="F167" s="60">
        <f>C167</f>
        <v>0</v>
      </c>
      <c r="G167" s="59">
        <f>IF(G166=0,0,(G$8/G166))</f>
        <v>0</v>
      </c>
      <c r="H167" s="8"/>
    </row>
    <row r="168" spans="1:8" ht="21.95" customHeight="1" thickBot="1" x14ac:dyDescent="0.25">
      <c r="A168" s="195"/>
      <c r="B168" s="37" t="s">
        <v>26</v>
      </c>
      <c r="C168" s="19">
        <f>IF(C166=0,0,(C165/C166))</f>
        <v>0</v>
      </c>
      <c r="D168" s="20">
        <f>IF(D166=0,0,(D165/D166))</f>
        <v>0</v>
      </c>
      <c r="E168" s="20">
        <f>IF(E166=0,0,(E165/E166))</f>
        <v>0</v>
      </c>
      <c r="F168" s="53">
        <f>C168</f>
        <v>0</v>
      </c>
      <c r="G168" s="20">
        <f>IF(G166=0,0,(G165/G166))</f>
        <v>0</v>
      </c>
      <c r="H168" s="8"/>
    </row>
    <row r="169" spans="1:8" ht="21.95" customHeight="1" thickBot="1" x14ac:dyDescent="0.25">
      <c r="A169" s="195"/>
      <c r="B169" s="37" t="s">
        <v>27</v>
      </c>
      <c r="C169" s="19">
        <f>C168*12</f>
        <v>0</v>
      </c>
      <c r="D169" s="20">
        <f>D168*12</f>
        <v>0</v>
      </c>
      <c r="E169" s="20">
        <f>E168*12</f>
        <v>0</v>
      </c>
      <c r="F169" s="20">
        <f>F168*12</f>
        <v>0</v>
      </c>
      <c r="G169" s="20">
        <f>G168*12</f>
        <v>0</v>
      </c>
      <c r="H169" s="8"/>
    </row>
    <row r="170" spans="1:8" ht="21.95" customHeight="1" thickBot="1" x14ac:dyDescent="0.25">
      <c r="A170" s="195"/>
      <c r="B170" s="25" t="s">
        <v>17</v>
      </c>
      <c r="C170" s="132">
        <v>0</v>
      </c>
      <c r="D170" s="52">
        <v>0</v>
      </c>
      <c r="E170" s="52">
        <v>0</v>
      </c>
      <c r="F170" s="26">
        <f t="shared" ref="F170:F171" si="46">C170</f>
        <v>0</v>
      </c>
      <c r="G170" s="52">
        <v>0</v>
      </c>
      <c r="H170" s="8"/>
    </row>
    <row r="171" spans="1:8" ht="21.95" customHeight="1" thickBot="1" x14ac:dyDescent="0.25">
      <c r="A171" s="195"/>
      <c r="B171" s="27" t="s">
        <v>23</v>
      </c>
      <c r="C171" s="28">
        <f>IF(C$10=0,0,(C165/C$10))</f>
        <v>0</v>
      </c>
      <c r="D171" s="29">
        <f>IF(D$10=0,0,(D165/D$10))</f>
        <v>0</v>
      </c>
      <c r="E171" s="29">
        <f>IF(E$10=0,0,(E165/E$10))</f>
        <v>0</v>
      </c>
      <c r="F171" s="30">
        <f t="shared" si="46"/>
        <v>0</v>
      </c>
      <c r="G171" s="29">
        <f>IF(G$10=0,0,(G165/G$10))</f>
        <v>0</v>
      </c>
      <c r="H171" s="8"/>
    </row>
    <row r="172" spans="1:8" ht="21.95" customHeight="1" x14ac:dyDescent="0.2">
      <c r="A172" s="196" t="s">
        <v>9</v>
      </c>
      <c r="B172" s="130" t="s">
        <v>120</v>
      </c>
      <c r="C172" s="32">
        <f>C151+C158+C165</f>
        <v>0</v>
      </c>
      <c r="D172" s="32">
        <f t="shared" ref="D172:G173" si="47">D151+D158+D165</f>
        <v>0</v>
      </c>
      <c r="E172" s="32">
        <f t="shared" si="47"/>
        <v>0</v>
      </c>
      <c r="F172" s="32">
        <f t="shared" si="47"/>
        <v>0</v>
      </c>
      <c r="G172" s="32">
        <f t="shared" si="47"/>
        <v>0</v>
      </c>
      <c r="H172" s="8"/>
    </row>
    <row r="173" spans="1:8" ht="21.95" customHeight="1" x14ac:dyDescent="0.2">
      <c r="A173" s="197"/>
      <c r="B173" s="34" t="s">
        <v>99</v>
      </c>
      <c r="C173" s="105">
        <f>C152+C159+C166</f>
        <v>0</v>
      </c>
      <c r="D173" s="105">
        <f t="shared" si="47"/>
        <v>0</v>
      </c>
      <c r="E173" s="105">
        <f t="shared" si="47"/>
        <v>0</v>
      </c>
      <c r="F173" s="105">
        <f t="shared" si="47"/>
        <v>0</v>
      </c>
      <c r="G173" s="105">
        <f t="shared" si="47"/>
        <v>0</v>
      </c>
      <c r="H173" s="8"/>
    </row>
    <row r="174" spans="1:8" ht="21.95" customHeight="1" x14ac:dyDescent="0.2">
      <c r="A174" s="197"/>
      <c r="B174" s="34" t="s">
        <v>21</v>
      </c>
      <c r="C174" s="116">
        <f>C$8/4</f>
        <v>0</v>
      </c>
      <c r="D174" s="116">
        <f t="shared" ref="D174:E174" si="48">D$8/4</f>
        <v>0</v>
      </c>
      <c r="E174" s="116">
        <f t="shared" si="48"/>
        <v>0</v>
      </c>
      <c r="F174" s="118">
        <f t="shared" si="45"/>
        <v>0</v>
      </c>
      <c r="G174" s="116">
        <f>G$8/4</f>
        <v>0</v>
      </c>
      <c r="H174" s="8"/>
    </row>
    <row r="175" spans="1:8" ht="21.95" customHeight="1" x14ac:dyDescent="0.2">
      <c r="A175" s="197"/>
      <c r="B175" s="34" t="s">
        <v>17</v>
      </c>
      <c r="C175" s="117">
        <f>IF(C$8=0,0,(C172/C$8))</f>
        <v>0</v>
      </c>
      <c r="D175" s="117">
        <f t="shared" ref="D175:G175" si="49">IF(D$8=0,0,(D172/D$8))</f>
        <v>0</v>
      </c>
      <c r="E175" s="117">
        <f t="shared" si="49"/>
        <v>0</v>
      </c>
      <c r="F175" s="117">
        <f t="shared" si="49"/>
        <v>0</v>
      </c>
      <c r="G175" s="117">
        <f t="shared" si="49"/>
        <v>0</v>
      </c>
      <c r="H175" s="8"/>
    </row>
    <row r="176" spans="1:8" ht="21.95" customHeight="1" thickBot="1" x14ac:dyDescent="0.25">
      <c r="A176" s="198"/>
      <c r="B176" s="35" t="s">
        <v>23</v>
      </c>
      <c r="C176" s="119">
        <f>IF(C$10=0,0,(C172/C$10))</f>
        <v>0</v>
      </c>
      <c r="D176" s="119">
        <f t="shared" ref="D176:G176" si="50">IF(D$10=0,0,(D172/D$10))</f>
        <v>0</v>
      </c>
      <c r="E176" s="119">
        <f t="shared" si="50"/>
        <v>0</v>
      </c>
      <c r="F176" s="119">
        <f t="shared" si="50"/>
        <v>0</v>
      </c>
      <c r="G176" s="119">
        <f t="shared" si="50"/>
        <v>0</v>
      </c>
      <c r="H176" s="8"/>
    </row>
    <row r="177" spans="1:8" ht="21.95" customHeight="1" thickBot="1" x14ac:dyDescent="0.25">
      <c r="A177" s="206" t="s">
        <v>10</v>
      </c>
      <c r="B177" s="131" t="s">
        <v>118</v>
      </c>
      <c r="C177" s="40">
        <f>C42+C75+C132+C172</f>
        <v>0</v>
      </c>
      <c r="D177" s="40">
        <f t="shared" ref="D177:G178" si="51">D42+D75+D132+D172</f>
        <v>0</v>
      </c>
      <c r="E177" s="40">
        <f t="shared" si="51"/>
        <v>0</v>
      </c>
      <c r="F177" s="41">
        <f>F42+F75+F132+F172</f>
        <v>0</v>
      </c>
      <c r="G177" s="40">
        <f t="shared" si="51"/>
        <v>0</v>
      </c>
      <c r="H177" s="8"/>
    </row>
    <row r="178" spans="1:8" ht="21.95" customHeight="1" thickBot="1" x14ac:dyDescent="0.25">
      <c r="A178" s="206"/>
      <c r="B178" s="42" t="s">
        <v>119</v>
      </c>
      <c r="C178" s="120">
        <f>C43+C76+C133+C173</f>
        <v>0</v>
      </c>
      <c r="D178" s="120">
        <f t="shared" si="51"/>
        <v>0</v>
      </c>
      <c r="E178" s="120">
        <f t="shared" si="51"/>
        <v>0</v>
      </c>
      <c r="F178" s="120">
        <f t="shared" si="51"/>
        <v>0</v>
      </c>
      <c r="G178" s="120">
        <f t="shared" si="51"/>
        <v>0</v>
      </c>
      <c r="H178" s="8"/>
    </row>
    <row r="179" spans="1:8" ht="21.95" customHeight="1" thickBot="1" x14ac:dyDescent="0.25">
      <c r="A179" s="206"/>
      <c r="B179" s="42" t="s">
        <v>21</v>
      </c>
      <c r="C179" s="121">
        <f>IF(C178=0,0,(C8/C178))</f>
        <v>0</v>
      </c>
      <c r="D179" s="121">
        <f t="shared" ref="D179:G179" si="52">IF(D178=0,0,(D8/D178))</f>
        <v>0</v>
      </c>
      <c r="E179" s="121">
        <f t="shared" si="52"/>
        <v>0</v>
      </c>
      <c r="F179" s="121">
        <f t="shared" si="52"/>
        <v>0</v>
      </c>
      <c r="G179" s="121">
        <f t="shared" si="52"/>
        <v>0</v>
      </c>
      <c r="H179" s="8"/>
    </row>
    <row r="180" spans="1:8" ht="21.95" customHeight="1" thickBot="1" x14ac:dyDescent="0.25">
      <c r="A180" s="206"/>
      <c r="B180" s="42" t="s">
        <v>28</v>
      </c>
      <c r="C180" s="122">
        <f>IF(C178=0,0,(C10/C178))</f>
        <v>0</v>
      </c>
      <c r="D180" s="122">
        <f t="shared" ref="D180:G180" si="53">IF(D178=0,0,(D10/D178))</f>
        <v>0</v>
      </c>
      <c r="E180" s="122">
        <f t="shared" si="53"/>
        <v>0</v>
      </c>
      <c r="F180" s="122">
        <f t="shared" si="53"/>
        <v>0</v>
      </c>
      <c r="G180" s="122">
        <f t="shared" si="53"/>
        <v>0</v>
      </c>
      <c r="H180" s="8"/>
    </row>
    <row r="181" spans="1:8" ht="21.95" customHeight="1" thickBot="1" x14ac:dyDescent="0.25">
      <c r="A181" s="206"/>
      <c r="B181" s="42" t="s">
        <v>29</v>
      </c>
      <c r="C181" s="123">
        <f>IF(C8=0,0,(C177/C8))</f>
        <v>0</v>
      </c>
      <c r="D181" s="123">
        <f t="shared" ref="D181:G181" si="54">IF(D8=0,0,(D177/D8))</f>
        <v>0</v>
      </c>
      <c r="E181" s="123">
        <f t="shared" si="54"/>
        <v>0</v>
      </c>
      <c r="F181" s="123">
        <f t="shared" si="54"/>
        <v>0</v>
      </c>
      <c r="G181" s="123">
        <f t="shared" si="54"/>
        <v>0</v>
      </c>
      <c r="H181" s="8"/>
    </row>
    <row r="182" spans="1:8" ht="21.95" customHeight="1" thickBot="1" x14ac:dyDescent="0.25">
      <c r="A182" s="206"/>
      <c r="B182" s="43" t="s">
        <v>30</v>
      </c>
      <c r="C182" s="136">
        <f>IF(C10=0,0,(C177/C10))</f>
        <v>0</v>
      </c>
      <c r="D182" s="136">
        <f t="shared" ref="D182:G182" si="55">IF(D10=0,0,(D177/D10))</f>
        <v>0</v>
      </c>
      <c r="E182" s="136">
        <f t="shared" si="55"/>
        <v>0</v>
      </c>
      <c r="F182" s="136">
        <f t="shared" si="55"/>
        <v>0</v>
      </c>
      <c r="G182" s="136">
        <f t="shared" si="55"/>
        <v>0</v>
      </c>
      <c r="H182" s="8"/>
    </row>
    <row r="183" spans="1:8" ht="21.95" customHeight="1" thickBot="1" x14ac:dyDescent="0.25">
      <c r="A183" s="44"/>
      <c r="B183" s="45"/>
      <c r="C183" s="46"/>
      <c r="D183" s="47"/>
      <c r="E183" s="46"/>
      <c r="F183" s="47"/>
      <c r="G183" s="47"/>
      <c r="H183" s="48"/>
    </row>
    <row r="184" spans="1:8" ht="16.5" thickTop="1" x14ac:dyDescent="0.2"/>
  </sheetData>
  <sheetProtection sheet="1" objects="1" scenarios="1"/>
  <mergeCells count="48">
    <mergeCell ref="A177:A182"/>
    <mergeCell ref="A132:A136"/>
    <mergeCell ref="A144:E144"/>
    <mergeCell ref="A145:E145"/>
    <mergeCell ref="A146:E146"/>
    <mergeCell ref="A147:E147"/>
    <mergeCell ref="A149:B149"/>
    <mergeCell ref="A150:B150"/>
    <mergeCell ref="A151:A157"/>
    <mergeCell ref="A158:A164"/>
    <mergeCell ref="A165:A171"/>
    <mergeCell ref="A172:A176"/>
    <mergeCell ref="A125:A131"/>
    <mergeCell ref="A75:A78"/>
    <mergeCell ref="A96:E96"/>
    <mergeCell ref="A97:E97"/>
    <mergeCell ref="A98:E98"/>
    <mergeCell ref="A99:E99"/>
    <mergeCell ref="A101:B101"/>
    <mergeCell ref="A102:B102"/>
    <mergeCell ref="A103:A109"/>
    <mergeCell ref="A110:A117"/>
    <mergeCell ref="B112:B113"/>
    <mergeCell ref="A118:A124"/>
    <mergeCell ref="A70:A74"/>
    <mergeCell ref="A37:A41"/>
    <mergeCell ref="A42:A45"/>
    <mergeCell ref="A48:E48"/>
    <mergeCell ref="A49:E49"/>
    <mergeCell ref="A50:E50"/>
    <mergeCell ref="A51:E51"/>
    <mergeCell ref="A53:B53"/>
    <mergeCell ref="A54:B54"/>
    <mergeCell ref="A55:A59"/>
    <mergeCell ref="A60:A64"/>
    <mergeCell ref="A65:A69"/>
    <mergeCell ref="A32:A36"/>
    <mergeCell ref="A1:E1"/>
    <mergeCell ref="A2:E2"/>
    <mergeCell ref="A3:E3"/>
    <mergeCell ref="A4:E4"/>
    <mergeCell ref="A6:B6"/>
    <mergeCell ref="A7:B7"/>
    <mergeCell ref="A11:B11"/>
    <mergeCell ref="A12:A16"/>
    <mergeCell ref="A17:A21"/>
    <mergeCell ref="A22:A26"/>
    <mergeCell ref="A27:A31"/>
  </mergeCells>
  <printOptions horizontalCentered="1"/>
  <pageMargins left="0" right="0" top="0.5" bottom="0" header="0" footer="0"/>
  <pageSetup scale="6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Sample - Gross Planning</vt:lpstr>
      <vt:lpstr>Sample - Org. &amp; Comp. Planning</vt:lpstr>
      <vt:lpstr>Input - Gross Planning</vt:lpstr>
      <vt:lpstr>Input - Org. &amp; Comp. Planning</vt:lpstr>
      <vt:lpstr>'Input - Gross Planning'!Print_Area</vt:lpstr>
      <vt:lpstr>Instructions!Print_Area</vt:lpstr>
      <vt:lpstr>'Sample - Gross Planning'!Print_Area</vt:lpstr>
      <vt:lpstr>'Sample - Org. &amp; Comp. Planning'!Print_Area</vt:lpstr>
      <vt:lpstr>'Input - Gross Planning'!Print_Titles</vt:lpstr>
      <vt:lpstr>Instructions!Print_Titles</vt:lpstr>
      <vt:lpstr>'Sample - Gross Planning'!Print_Titles</vt:lpstr>
    </vt:vector>
  </TitlesOfParts>
  <Company>NCM Training and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House</dc:creator>
  <cp:lastModifiedBy>Garry House</cp:lastModifiedBy>
  <cp:lastPrinted>2015-06-20T16:52:17Z</cp:lastPrinted>
  <dcterms:created xsi:type="dcterms:W3CDTF">2006-03-06T15:14:36Z</dcterms:created>
  <dcterms:modified xsi:type="dcterms:W3CDTF">2017-01-25T17:36:25Z</dcterms:modified>
</cp:coreProperties>
</file>